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e53e4b7af2ff8ed0/Desktop/Prince of Peace/Council Activities/Council Meetings/Jan 2023/"/>
    </mc:Choice>
  </mc:AlternateContent>
  <xr:revisionPtr revIDLastSave="1" documentId="14_{FC309D5B-7658-4765-90D9-177B26848DE5}" xr6:coauthVersionLast="47" xr6:coauthVersionMax="47" xr10:uidLastSave="{F21F8C13-BCDB-47E8-AD15-25528E906659}"/>
  <bookViews>
    <workbookView xWindow="-110" yWindow="-110" windowWidth="19420" windowHeight="11500" xr2:uid="{F8359170-6CFA-4318-BDD0-4A6AD5DB2E30}"/>
  </bookViews>
  <sheets>
    <sheet name="Sheet1" sheetId="1" r:id="rId1"/>
  </sheets>
  <definedNames>
    <definedName name="_xlnm.Print_Area" localSheetId="0">Sheet1!$A$1:$O$146</definedName>
    <definedName name="_xlnm.Print_Titles" localSheetId="0">Sheet1!$A:$H,Sheet1!$1:$1</definedName>
    <definedName name="QB_COLUMN_59200" localSheetId="0" hidden="1">Sheet1!$I$1</definedName>
    <definedName name="QB_COLUMN_62220" localSheetId="0" hidden="1">Sheet1!#REF!</definedName>
    <definedName name="QB_COLUMN_76210" localSheetId="0" hidden="1">Sheet1!$K$1</definedName>
    <definedName name="QB_COLUMN_76230" localSheetId="0" hidden="1">Sheet1!#REF!</definedName>
    <definedName name="QB_COLUMN_76240" localSheetId="0" hidden="1">Sheet1!$M$1</definedName>
    <definedName name="QB_DATA_0" localSheetId="0" hidden="1">Sheet1!$5:$5,Sheet1!$6:$6,Sheet1!$7:$7,Sheet1!$9:$9,Sheet1!$10:$10,Sheet1!$11:$11,Sheet1!$12:$12,Sheet1!$14:$14,Sheet1!$15:$15,Sheet1!$17:$17,Sheet1!$18:$18,Sheet1!$19:$19,Sheet1!$21:$21,Sheet1!$24:$24,Sheet1!$25:$25,Sheet1!$26:$26</definedName>
    <definedName name="QB_DATA_1" localSheetId="0" hidden="1">Sheet1!$28:$28,Sheet1!$29:$29,Sheet1!$31:$31,Sheet1!$32:$32,Sheet1!$33:$33,Sheet1!$34:$34,Sheet1!$35:$35,Sheet1!$36:$36,Sheet1!$41:$41,Sheet1!$43:$43,Sheet1!$45:$45,Sheet1!$46:$46,Sheet1!$47:$47,Sheet1!$48:$48,Sheet1!$50:$50,Sheet1!$51:$51</definedName>
    <definedName name="QB_DATA_2" localSheetId="0" hidden="1">Sheet1!$52:$52,Sheet1!$54:$54,Sheet1!$56:$56,Sheet1!$57:$57,Sheet1!$60:$60,Sheet1!$63:$63,Sheet1!$64:$64,Sheet1!$65:$65,Sheet1!$69:$69,Sheet1!$70:$70,Sheet1!$72:$72,Sheet1!$73:$73,Sheet1!$74:$74,Sheet1!$75:$75,Sheet1!$76:$76,Sheet1!$77:$77</definedName>
    <definedName name="QB_DATA_3" localSheetId="0" hidden="1">Sheet1!$79:$79,Sheet1!$80:$80,Sheet1!$81:$81,Sheet1!$84:$84,Sheet1!$85:$85,Sheet1!$86:$86,Sheet1!$87:$87,Sheet1!$88:$88,Sheet1!$90:$90,Sheet1!$92:$92,Sheet1!$93:$93,Sheet1!$95:$95,Sheet1!$96:$96,Sheet1!$98:$98,Sheet1!$99:$99,Sheet1!$101:$101</definedName>
    <definedName name="QB_DATA_4" localSheetId="0" hidden="1">Sheet1!$104:$104,Sheet1!$105:$105,Sheet1!$106:$106,Sheet1!$107:$107,Sheet1!$108:$108,Sheet1!$109:$109,Sheet1!$110:$110,Sheet1!$113:$113,Sheet1!$114:$114,Sheet1!$115:$115,Sheet1!$116:$116,Sheet1!$117:$117,Sheet1!$118:$118,Sheet1!$124:$124</definedName>
    <definedName name="QB_FORMULA_0" localSheetId="0" hidden="1">Sheet1!$I$13,Sheet1!$K$13,Sheet1!#REF!,Sheet1!#REF!,Sheet1!$M$13,Sheet1!$I$20,Sheet1!$K$20,Sheet1!#REF!,Sheet1!#REF!,Sheet1!$M$20,Sheet1!$I$22,Sheet1!$K$22,Sheet1!#REF!,Sheet1!#REF!,Sheet1!$M$22,Sheet1!$I$27</definedName>
    <definedName name="QB_FORMULA_1" localSheetId="0" hidden="1">Sheet1!$K$27,Sheet1!#REF!,Sheet1!#REF!,Sheet1!$M$27,Sheet1!$I$37,Sheet1!$K$37,Sheet1!#REF!,Sheet1!#REF!,Sheet1!$M$37,Sheet1!$I$38,Sheet1!$K$38,Sheet1!#REF!,Sheet1!#REF!,Sheet1!$M$38,Sheet1!$I$39,Sheet1!$K$39</definedName>
    <definedName name="QB_FORMULA_2" localSheetId="0" hidden="1">Sheet1!#REF!,Sheet1!#REF!,Sheet1!$M$39,Sheet1!$I$53,Sheet1!$K$53,Sheet1!#REF!,Sheet1!#REF!,Sheet1!$M$53,Sheet1!$I$55,Sheet1!$K$55,Sheet1!#REF!,Sheet1!#REF!,Sheet1!$M$55,Sheet1!$I$58,Sheet1!$K$58,Sheet1!#REF!</definedName>
    <definedName name="QB_FORMULA_3" localSheetId="0" hidden="1">Sheet1!#REF!,Sheet1!$M$58,Sheet1!$I$61,Sheet1!$K$61,Sheet1!#REF!,Sheet1!#REF!,Sheet1!$M$61,Sheet1!$I$66,Sheet1!$K$66,Sheet1!#REF!,Sheet1!#REF!,Sheet1!$M$66,Sheet1!$I$71,Sheet1!$K$71,Sheet1!#REF!,Sheet1!#REF!</definedName>
    <definedName name="QB_FORMULA_4" localSheetId="0" hidden="1">Sheet1!$M$71,Sheet1!$I$82,Sheet1!$K$82,Sheet1!#REF!,Sheet1!#REF!,Sheet1!$M$82,Sheet1!$I$89,Sheet1!$K$89,Sheet1!#REF!,Sheet1!#REF!,Sheet1!$M$89,Sheet1!$I$94,Sheet1!$K$94,Sheet1!#REF!,Sheet1!#REF!,Sheet1!$M$94</definedName>
    <definedName name="QB_FORMULA_5" localSheetId="0" hidden="1">Sheet1!$I$100,Sheet1!$K$100,Sheet1!#REF!,Sheet1!#REF!,Sheet1!$M$100,Sheet1!$I$102,Sheet1!$K$102,Sheet1!#REF!,Sheet1!#REF!,Sheet1!$M$102,Sheet1!$I$111,Sheet1!$K$111,Sheet1!#REF!,Sheet1!#REF!,Sheet1!$M$111,Sheet1!$I$119</definedName>
    <definedName name="QB_FORMULA_6" localSheetId="0" hidden="1">Sheet1!$K$119,Sheet1!#REF!,Sheet1!#REF!,Sheet1!$M$119,Sheet1!$I$120,Sheet1!$K$120,Sheet1!#REF!,Sheet1!#REF!,Sheet1!$M$120,Sheet1!$I$121,Sheet1!$K$121,Sheet1!#REF!,Sheet1!#REF!,Sheet1!$M$121,Sheet1!$I$125,Sheet1!#REF!</definedName>
    <definedName name="QB_FORMULA_7" localSheetId="0" hidden="1">Sheet1!$I$126,Sheet1!#REF!,Sheet1!$I$127,Sheet1!$K$127,Sheet1!#REF!,Sheet1!#REF!,Sheet1!$M$127</definedName>
    <definedName name="QB_ROW_10040" localSheetId="0" hidden="1">Sheet1!$E$4</definedName>
    <definedName name="QB_ROW_102260" localSheetId="0" hidden="1">Sheet1!$G$46</definedName>
    <definedName name="QB_ROW_103250" localSheetId="0" hidden="1">Sheet1!$F$63</definedName>
    <definedName name="QB_ROW_10340" localSheetId="0" hidden="1">Sheet1!$E$22</definedName>
    <definedName name="QB_ROW_105050" localSheetId="0" hidden="1">Sheet1!$F$68</definedName>
    <definedName name="QB_ROW_105260" localSheetId="0" hidden="1">Sheet1!$G$70</definedName>
    <definedName name="QB_ROW_105350" localSheetId="0" hidden="1">Sheet1!$F$71</definedName>
    <definedName name="QB_ROW_106250" localSheetId="0" hidden="1">Sheet1!$F$72</definedName>
    <definedName name="QB_ROW_107350" localSheetId="0" hidden="1">Sheet1!$F$73</definedName>
    <definedName name="QB_ROW_108250" localSheetId="0" hidden="1">Sheet1!$F$74</definedName>
    <definedName name="QB_ROW_112250" localSheetId="0" hidden="1">Sheet1!$F$76</definedName>
    <definedName name="QB_ROW_11240" localSheetId="0" hidden="1">Sheet1!$E$28</definedName>
    <definedName name="QB_ROW_113050" localSheetId="0" hidden="1">Sheet1!$F$78</definedName>
    <definedName name="QB_ROW_113260" localSheetId="0" hidden="1">Sheet1!$G$81</definedName>
    <definedName name="QB_ROW_113350" localSheetId="0" hidden="1">Sheet1!$F$82</definedName>
    <definedName name="QB_ROW_114260" localSheetId="0" hidden="1">Sheet1!$G$80</definedName>
    <definedName name="QB_ROW_115050" localSheetId="0" hidden="1">Sheet1!$F$83</definedName>
    <definedName name="QB_ROW_115350" localSheetId="0" hidden="1">Sheet1!$F$89</definedName>
    <definedName name="QB_ROW_117260" localSheetId="0" hidden="1">Sheet1!$G$85</definedName>
    <definedName name="QB_ROW_119250" localSheetId="0" hidden="1">Sheet1!$F$90</definedName>
    <definedName name="QB_ROW_121050" localSheetId="0" hidden="1">Sheet1!$F$91</definedName>
    <definedName name="QB_ROW_121260" localSheetId="0" hidden="1">Sheet1!$G$93</definedName>
    <definedName name="QB_ROW_121350" localSheetId="0" hidden="1">Sheet1!$F$94</definedName>
    <definedName name="QB_ROW_122250" localSheetId="0" hidden="1">Sheet1!$F$101</definedName>
    <definedName name="QB_ROW_124250" localSheetId="0" hidden="1">Sheet1!$F$106</definedName>
    <definedName name="QB_ROW_125250" localSheetId="0" hidden="1">Sheet1!$F$108</definedName>
    <definedName name="QB_ROW_126250" localSheetId="0" hidden="1">Sheet1!$F$109</definedName>
    <definedName name="QB_ROW_127250" localSheetId="0" hidden="1">Sheet1!$F$107</definedName>
    <definedName name="QB_ROW_128040" localSheetId="0" hidden="1">Sheet1!$E$112</definedName>
    <definedName name="QB_ROW_128250" localSheetId="0" hidden="1">Sheet1!$F$118</definedName>
    <definedName name="QB_ROW_128340" localSheetId="0" hidden="1">Sheet1!$E$119</definedName>
    <definedName name="QB_ROW_135250" localSheetId="0" hidden="1">Sheet1!$F$75</definedName>
    <definedName name="QB_ROW_140250" localSheetId="0" hidden="1">Sheet1!$F$31</definedName>
    <definedName name="QB_ROW_147250" localSheetId="0" hidden="1">Sheet1!$F$65</definedName>
    <definedName name="QB_ROW_148060" localSheetId="0" hidden="1">Sheet1!$G$49</definedName>
    <definedName name="QB_ROW_148360" localSheetId="0" hidden="1">Sheet1!$G$53</definedName>
    <definedName name="QB_ROW_163250" localSheetId="0" hidden="1">Sheet1!$F$5</definedName>
    <definedName name="QB_ROW_164250" localSheetId="0" hidden="1">Sheet1!$F$60</definedName>
    <definedName name="QB_ROW_165260" localSheetId="0" hidden="1">Sheet1!$G$87</definedName>
    <definedName name="QB_ROW_166260" localSheetId="0" hidden="1">Sheet1!$G$79</definedName>
    <definedName name="QB_ROW_167260" localSheetId="0" hidden="1">Sheet1!$G$86</definedName>
    <definedName name="QB_ROW_170250" localSheetId="0" hidden="1">Sheet1!$F$25</definedName>
    <definedName name="QB_ROW_172260" localSheetId="0" hidden="1">Sheet1!$G$69</definedName>
    <definedName name="QB_ROW_178050" localSheetId="0" hidden="1">Sheet1!$F$16</definedName>
    <definedName name="QB_ROW_178260" localSheetId="0" hidden="1">Sheet1!$G$19</definedName>
    <definedName name="QB_ROW_178350" localSheetId="0" hidden="1">Sheet1!$F$20</definedName>
    <definedName name="QB_ROW_179050" localSheetId="0" hidden="1">Sheet1!$F$97</definedName>
    <definedName name="QB_ROW_179350" localSheetId="0" hidden="1">Sheet1!$F$100</definedName>
    <definedName name="QB_ROW_180260" localSheetId="0" hidden="1">Sheet1!$G$18</definedName>
    <definedName name="QB_ROW_181260" localSheetId="0" hidden="1">Sheet1!$G$99</definedName>
    <definedName name="QB_ROW_18301" localSheetId="0" hidden="1">Sheet1!$A$127</definedName>
    <definedName name="QB_ROW_188250" localSheetId="0" hidden="1">Sheet1!$F$96</definedName>
    <definedName name="QB_ROW_19011" localSheetId="0" hidden="1">Sheet1!$B$2</definedName>
    <definedName name="QB_ROW_190250" localSheetId="0" hidden="1">Sheet1!$F$95</definedName>
    <definedName name="QB_ROW_19311" localSheetId="0" hidden="1">Sheet1!$B$121</definedName>
    <definedName name="QB_ROW_194260" localSheetId="0" hidden="1">Sheet1!$G$11</definedName>
    <definedName name="QB_ROW_195250" localSheetId="0" hidden="1">Sheet1!$F$56</definedName>
    <definedName name="QB_ROW_196250" localSheetId="0" hidden="1">Sheet1!$F$26</definedName>
    <definedName name="QB_ROW_20031" localSheetId="0" hidden="1">Sheet1!$D$3</definedName>
    <definedName name="QB_ROW_20040" localSheetId="0" hidden="1">Sheet1!$E$62</definedName>
    <definedName name="QB_ROW_20331" localSheetId="0" hidden="1">Sheet1!$D$38</definedName>
    <definedName name="QB_ROW_20340" localSheetId="0" hidden="1">Sheet1!$E$66</definedName>
    <definedName name="QB_ROW_204260" localSheetId="0" hidden="1">Sheet1!$G$10</definedName>
    <definedName name="QB_ROW_205260" localSheetId="0" hidden="1">Sheet1!$G$9</definedName>
    <definedName name="QB_ROW_206040" localSheetId="0" hidden="1">Sheet1!$E$59</definedName>
    <definedName name="QB_ROW_206340" localSheetId="0" hidden="1">Sheet1!$E$61</definedName>
    <definedName name="QB_ROW_21031" localSheetId="0" hidden="1">Sheet1!$D$40</definedName>
    <definedName name="QB_ROW_21331" localSheetId="0" hidden="1">Sheet1!$D$120</definedName>
    <definedName name="QB_ROW_216270" localSheetId="0" hidden="1">Sheet1!$H$52</definedName>
    <definedName name="QB_ROW_218250" localSheetId="0" hidden="1">Sheet1!$F$57</definedName>
    <definedName name="QB_ROW_22011" localSheetId="0" hidden="1">Sheet1!$B$122</definedName>
    <definedName name="QB_ROW_22040" localSheetId="0" hidden="1">Sheet1!$E$103</definedName>
    <definedName name="QB_ROW_222250" localSheetId="0" hidden="1">Sheet1!$F$34</definedName>
    <definedName name="QB_ROW_22250" localSheetId="0" hidden="1">Sheet1!$F$110</definedName>
    <definedName name="QB_ROW_22311" localSheetId="0" hidden="1">Sheet1!$B$126</definedName>
    <definedName name="QB_ROW_22340" localSheetId="0" hidden="1">Sheet1!$E$111</definedName>
    <definedName name="QB_ROW_225250" localSheetId="0" hidden="1">Sheet1!$F$35</definedName>
    <definedName name="QB_ROW_226250" localSheetId="0" hidden="1">Sheet1!$F$32</definedName>
    <definedName name="QB_ROW_227260" localSheetId="0" hidden="1">Sheet1!$G$47</definedName>
    <definedName name="QB_ROW_23250" localSheetId="0" hidden="1">Sheet1!$F$105</definedName>
    <definedName name="QB_ROW_234260" localSheetId="0" hidden="1">Sheet1!$G$84</definedName>
    <definedName name="QB_ROW_235250" localSheetId="0" hidden="1">Sheet1!$F$33</definedName>
    <definedName name="QB_ROW_24021" localSheetId="0" hidden="1">Sheet1!$C$123</definedName>
    <definedName name="QB_ROW_24250" localSheetId="0" hidden="1">Sheet1!$F$104</definedName>
    <definedName name="QB_ROW_24321" localSheetId="0" hidden="1">Sheet1!$C$125</definedName>
    <definedName name="QB_ROW_243260" localSheetId="0" hidden="1">Sheet1!$G$92</definedName>
    <definedName name="QB_ROW_248250" localSheetId="0" hidden="1">Sheet1!$F$15</definedName>
    <definedName name="QB_ROW_249260" localSheetId="0" hidden="1">Sheet1!$G$17</definedName>
    <definedName name="QB_ROW_250260" localSheetId="0" hidden="1">Sheet1!$G$98</definedName>
    <definedName name="QB_ROW_252250" localSheetId="0" hidden="1">Sheet1!$F$24</definedName>
    <definedName name="QB_ROW_25230" localSheetId="0" hidden="1">Sheet1!$D$124</definedName>
    <definedName name="QB_ROW_253260" localSheetId="0" hidden="1">Sheet1!$G$54</definedName>
    <definedName name="QB_ROW_254250" localSheetId="0" hidden="1">Sheet1!$F$21</definedName>
    <definedName name="QB_ROW_28250" localSheetId="0" hidden="1">Sheet1!$F$36</definedName>
    <definedName name="QB_ROW_29240" localSheetId="0" hidden="1">Sheet1!$E$41</definedName>
    <definedName name="QB_ROW_3240" localSheetId="0" hidden="1">Sheet1!$E$29</definedName>
    <definedName name="QB_ROW_33250" localSheetId="0" hidden="1">Sheet1!$F$64</definedName>
    <definedName name="QB_ROW_42260" localSheetId="0" hidden="1">Sheet1!$G$88</definedName>
    <definedName name="QB_ROW_50250" localSheetId="0" hidden="1">Sheet1!$F$113</definedName>
    <definedName name="QB_ROW_51250" localSheetId="0" hidden="1">Sheet1!$F$114</definedName>
    <definedName name="QB_ROW_52250" localSheetId="0" hidden="1">Sheet1!$F$115</definedName>
    <definedName name="QB_ROW_53250" localSheetId="0" hidden="1">Sheet1!$F$116</definedName>
    <definedName name="QB_ROW_54350" localSheetId="0" hidden="1">Sheet1!$F$117</definedName>
    <definedName name="QB_ROW_64040" localSheetId="0" hidden="1">Sheet1!$E$67</definedName>
    <definedName name="QB_ROW_64340" localSheetId="0" hidden="1">Sheet1!$E$102</definedName>
    <definedName name="QB_ROW_69050" localSheetId="0" hidden="1">Sheet1!$F$8</definedName>
    <definedName name="QB_ROW_69260" localSheetId="0" hidden="1">Sheet1!$G$12</definedName>
    <definedName name="QB_ROW_69350" localSheetId="0" hidden="1">Sheet1!$F$13</definedName>
    <definedName name="QB_ROW_7040" localSheetId="0" hidden="1">Sheet1!$E$23</definedName>
    <definedName name="QB_ROW_71250" localSheetId="0" hidden="1">Sheet1!$F$6</definedName>
    <definedName name="QB_ROW_73350" localSheetId="0" hidden="1">Sheet1!$F$7</definedName>
    <definedName name="QB_ROW_7340" localSheetId="0" hidden="1">Sheet1!$E$27</definedName>
    <definedName name="QB_ROW_76040" localSheetId="0" hidden="1">Sheet1!$E$30</definedName>
    <definedName name="QB_ROW_76340" localSheetId="0" hidden="1">Sheet1!$E$37</definedName>
    <definedName name="QB_ROW_77250" localSheetId="0" hidden="1">Sheet1!$F$14</definedName>
    <definedName name="QB_ROW_82250" localSheetId="0" hidden="1">Sheet1!$F$77</definedName>
    <definedName name="QB_ROW_83040" localSheetId="0" hidden="1">Sheet1!$E$42</definedName>
    <definedName name="QB_ROW_83340" localSheetId="0" hidden="1">Sheet1!$E$58</definedName>
    <definedName name="QB_ROW_84250" localSheetId="0" hidden="1">Sheet1!$F$43</definedName>
    <definedName name="QB_ROW_85050" localSheetId="0" hidden="1">Sheet1!$F$44</definedName>
    <definedName name="QB_ROW_85350" localSheetId="0" hidden="1">Sheet1!$F$55</definedName>
    <definedName name="QB_ROW_86321" localSheetId="0" hidden="1">Sheet1!$C$39</definedName>
    <definedName name="QB_ROW_88270" localSheetId="0" hidden="1">Sheet1!$H$50</definedName>
    <definedName name="QB_ROW_93260" localSheetId="0" hidden="1">Sheet1!$G$45</definedName>
    <definedName name="QB_ROW_96260" localSheetId="0" hidden="1">Sheet1!$G$48</definedName>
    <definedName name="QB_ROW_99270" localSheetId="0" hidden="1">Sheet1!$H$51</definedName>
    <definedName name="QBCANSUPPORTUPDATE" localSheetId="0">TRUE</definedName>
    <definedName name="QBCOMPANYFILENAME" localSheetId="0">"C:\Users\DavidFranz\Desktop\QB all\Prince of Peace Lutheran Church.qbw"</definedName>
    <definedName name="QBENDDATE" localSheetId="0">20221231</definedName>
    <definedName name="QBHEADERSONSCREEN" localSheetId="0">FALSE</definedName>
    <definedName name="QBMETADATASIZE" localSheetId="0">5924</definedName>
    <definedName name="QBPRESERVECOLOR" localSheetId="0">TRUE</definedName>
    <definedName name="QBPRESERVEFONT" localSheetId="0">TRUE</definedName>
    <definedName name="QBPRESERVEROWHEIGHT" localSheetId="0">TRUE</definedName>
    <definedName name="QBPRESERVESPACE" localSheetId="0">TRUE</definedName>
    <definedName name="QBREPORTCOLAXIS" localSheetId="0">0</definedName>
    <definedName name="QBREPORTCOMPANYID" localSheetId="0">"006874c08c2f4eba86d6fc8a8ba476c7"</definedName>
    <definedName name="QBREPORTCOMPARECOL_ANNUALBUDGET" localSheetId="0">TRUE</definedName>
    <definedName name="QBREPORTCOMPARECOL_AVGCOGS" localSheetId="0">FALSE</definedName>
    <definedName name="QBREPORTCOMPARECOL_AVGPRICE" localSheetId="0">FALSE</definedName>
    <definedName name="QBREPORTCOMPARECOL_BUDDIFF" localSheetId="0">FALSE</definedName>
    <definedName name="QBREPORTCOMPARECOL_BUDGET" localSheetId="0">TRUE</definedName>
    <definedName name="QBREPORTCOMPARECOL_BUDPCT" localSheetId="0">FALSE</definedName>
    <definedName name="QBREPORTCOMPARECOL_COGS" localSheetId="0">FALSE</definedName>
    <definedName name="QBREPORTCOMPARECOL_EXCLUDEAMOUNT" localSheetId="0">FALSE</definedName>
    <definedName name="QBREPORTCOMPARECOL_EXCLUDECURPERIOD" localSheetId="0">FALSE</definedName>
    <definedName name="QBREPORTCOMPARECOL_FORECAST" localSheetId="0">FALSE</definedName>
    <definedName name="QBREPORTCOMPARECOL_GROSSMARGIN" localSheetId="0">FALSE</definedName>
    <definedName name="QBREPORTCOMPARECOL_GROSSMARGINPCT" localSheetId="0">FALSE</definedName>
    <definedName name="QBREPORTCOMPARECOL_HOURS" localSheetId="0">FALSE</definedName>
    <definedName name="QBREPORTCOMPARECOL_PCTCOL" localSheetId="0">FALSE</definedName>
    <definedName name="QBREPORTCOMPARECOL_PCTEXPENSE" localSheetId="0">FALSE</definedName>
    <definedName name="QBREPORTCOMPARECOL_PCTINCOME" localSheetId="0">FALSE</definedName>
    <definedName name="QBREPORTCOMPARECOL_PCTOFSALES" localSheetId="0">FALSE</definedName>
    <definedName name="QBREPORTCOMPARECOL_PCTROW" localSheetId="0">FALSE</definedName>
    <definedName name="QBREPORTCOMPARECOL_PPDIFF" localSheetId="0">FALSE</definedName>
    <definedName name="QBREPORTCOMPARECOL_PPPCT" localSheetId="0">FALSE</definedName>
    <definedName name="QBREPORTCOMPARECOL_PREVPERIOD" localSheetId="0">FALSE</definedName>
    <definedName name="QBREPORTCOMPARECOL_PREVYEAR" localSheetId="0">FALSE</definedName>
    <definedName name="QBREPORTCOMPARECOL_PYDIFF" localSheetId="0">FALSE</definedName>
    <definedName name="QBREPORTCOMPARECOL_PYPCT" localSheetId="0">FALSE</definedName>
    <definedName name="QBREPORTCOMPARECOL_QTY" localSheetId="0">FALSE</definedName>
    <definedName name="QBREPORTCOMPARECOL_RATE" localSheetId="0">FALSE</definedName>
    <definedName name="QBREPORTCOMPARECOL_TRIPBILLEDMILES" localSheetId="0">FALSE</definedName>
    <definedName name="QBREPORTCOMPARECOL_TRIPBILLINGAMOUNT" localSheetId="0">FALSE</definedName>
    <definedName name="QBREPORTCOMPARECOL_TRIPMILES" localSheetId="0">FALSE</definedName>
    <definedName name="QBREPORTCOMPARECOL_TRIPNOTBILLABLEMILES" localSheetId="0">FALSE</definedName>
    <definedName name="QBREPORTCOMPARECOL_TRIPTAXDEDUCTIBLEAMOUNT" localSheetId="0">FALSE</definedName>
    <definedName name="QBREPORTCOMPARECOL_TRIPUNBILLEDMILES" localSheetId="0">FALSE</definedName>
    <definedName name="QBREPORTCOMPARECOL_YTD" localSheetId="0">TRUE</definedName>
    <definedName name="QBREPORTCOMPARECOL_YTDBUDGET" localSheetId="0">TRUE</definedName>
    <definedName name="QBREPORTCOMPARECOL_YTDPCT" localSheetId="0">FALSE</definedName>
    <definedName name="QBREPORTROWAXIS" localSheetId="0">11</definedName>
    <definedName name="QBREPORTSUBCOLAXIS" localSheetId="0">24</definedName>
    <definedName name="QBREPORTTYPE" localSheetId="0">273</definedName>
    <definedName name="QBROWHEADERS" localSheetId="0">8</definedName>
    <definedName name="QBSTARTDATE" localSheetId="0">20220701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5" i="1" l="1"/>
  <c r="I126" i="1" s="1"/>
  <c r="M119" i="1"/>
  <c r="K119" i="1"/>
  <c r="I119" i="1"/>
  <c r="M111" i="1"/>
  <c r="K111" i="1"/>
  <c r="I111" i="1"/>
  <c r="M100" i="1"/>
  <c r="K100" i="1"/>
  <c r="I100" i="1"/>
  <c r="M94" i="1"/>
  <c r="K94" i="1"/>
  <c r="I94" i="1"/>
  <c r="M89" i="1"/>
  <c r="K89" i="1"/>
  <c r="I89" i="1"/>
  <c r="M82" i="1"/>
  <c r="K82" i="1"/>
  <c r="I82" i="1"/>
  <c r="M71" i="1"/>
  <c r="K71" i="1"/>
  <c r="I71" i="1"/>
  <c r="M66" i="1"/>
  <c r="K66" i="1"/>
  <c r="I66" i="1"/>
  <c r="M61" i="1"/>
  <c r="K61" i="1"/>
  <c r="I61" i="1"/>
  <c r="M53" i="1"/>
  <c r="M55" i="1" s="1"/>
  <c r="M58" i="1" s="1"/>
  <c r="K53" i="1"/>
  <c r="K55" i="1" s="1"/>
  <c r="K58" i="1" s="1"/>
  <c r="I53" i="1"/>
  <c r="I55" i="1" s="1"/>
  <c r="I58" i="1" s="1"/>
  <c r="M37" i="1"/>
  <c r="K37" i="1"/>
  <c r="I37" i="1"/>
  <c r="M27" i="1"/>
  <c r="K27" i="1"/>
  <c r="I27" i="1"/>
  <c r="M20" i="1"/>
  <c r="K20" i="1"/>
  <c r="I20" i="1"/>
  <c r="M13" i="1"/>
  <c r="K13" i="1"/>
  <c r="I13" i="1"/>
  <c r="K22" i="1" l="1"/>
  <c r="K38" i="1" s="1"/>
  <c r="K39" i="1" s="1"/>
  <c r="M22" i="1"/>
  <c r="M38" i="1" s="1"/>
  <c r="M39" i="1" s="1"/>
  <c r="K102" i="1"/>
  <c r="K120" i="1" s="1"/>
  <c r="K121" i="1" s="1"/>
  <c r="K127" i="1" s="1"/>
  <c r="I22" i="1"/>
  <c r="I38" i="1" s="1"/>
  <c r="I39" i="1" s="1"/>
  <c r="M102" i="1"/>
  <c r="M120" i="1" s="1"/>
  <c r="M121" i="1" s="1"/>
  <c r="M127" i="1" s="1"/>
  <c r="I102" i="1"/>
  <c r="I120" i="1" s="1"/>
  <c r="I121" i="1" s="1"/>
  <c r="I127" i="1" s="1"/>
</calcChain>
</file>

<file path=xl/sharedStrings.xml><?xml version="1.0" encoding="utf-8"?>
<sst xmlns="http://schemas.openxmlformats.org/spreadsheetml/2006/main" count="139" uniqueCount="135">
  <si>
    <t>Jul - Dec 22</t>
  </si>
  <si>
    <t>Budget</t>
  </si>
  <si>
    <t>Annual Budget</t>
  </si>
  <si>
    <t>Ordinary Income/Expense</t>
  </si>
  <si>
    <t>Income</t>
  </si>
  <si>
    <t>Miscellaneous Giving</t>
  </si>
  <si>
    <t>Apple Butter</t>
  </si>
  <si>
    <t>Loose Offering</t>
  </si>
  <si>
    <t>Other</t>
  </si>
  <si>
    <t>Outside Contributions</t>
  </si>
  <si>
    <t>Bank Interest (Earned Interest)</t>
  </si>
  <si>
    <t>Mission  Fund Interest</t>
  </si>
  <si>
    <t>Thrivent Choice</t>
  </si>
  <si>
    <t>Outside Contributions - Other</t>
  </si>
  <si>
    <t>Total Outside Contributions</t>
  </si>
  <si>
    <t>Stidley Hall/ Pavillion Rental</t>
  </si>
  <si>
    <t>WELCA</t>
  </si>
  <si>
    <t>WELCA Fundraisers</t>
  </si>
  <si>
    <t>Lion's Meetings</t>
  </si>
  <si>
    <t>Spaghetti Dinner (Welca/Lions Spaghetti Dinner)</t>
  </si>
  <si>
    <t>WELCA Fundraisers - Other</t>
  </si>
  <si>
    <t>Total WELCA Fundraisers</t>
  </si>
  <si>
    <t>Wine Tasting</t>
  </si>
  <si>
    <t>Total Miscellaneous Giving</t>
  </si>
  <si>
    <t>Miscellaneous Income</t>
  </si>
  <si>
    <t>Altar Flowers and Supplies</t>
  </si>
  <si>
    <t>Cemetery Fund</t>
  </si>
  <si>
    <t>Pastor Discretionary Fund</t>
  </si>
  <si>
    <t>Total Miscellaneous Income</t>
  </si>
  <si>
    <t>Non-Pledge Income</t>
  </si>
  <si>
    <t>Pledge Income</t>
  </si>
  <si>
    <t>Special Appeals</t>
  </si>
  <si>
    <t>Disaster</t>
  </si>
  <si>
    <t>Good Samaritan Fund</t>
  </si>
  <si>
    <t>Other Appeals</t>
  </si>
  <si>
    <t>Pastor Benevolence Fund (Direct giving toPastor's fund)</t>
  </si>
  <si>
    <t>Shenandoah Alliance for Shelter</t>
  </si>
  <si>
    <t>World Hunger</t>
  </si>
  <si>
    <t>Total Special Appeals</t>
  </si>
  <si>
    <t>Total Income</t>
  </si>
  <si>
    <t>Gross Profit</t>
  </si>
  <si>
    <t>Expense</t>
  </si>
  <si>
    <t>Bank Service Charges (Bank Service Charges)</t>
  </si>
  <si>
    <t>Benevolence</t>
  </si>
  <si>
    <t>Apportionment</t>
  </si>
  <si>
    <t>Designated Charities</t>
  </si>
  <si>
    <t>Orkney Springs Fire And Rescue</t>
  </si>
  <si>
    <t>POP Good Samaritan Fund</t>
  </si>
  <si>
    <t>Shenandoah Alliance</t>
  </si>
  <si>
    <t>Disaster Relief</t>
  </si>
  <si>
    <t>World Relief</t>
  </si>
  <si>
    <t>SVLM</t>
  </si>
  <si>
    <t>Total Designated Charities</t>
  </si>
  <si>
    <t>Pastor's Benevolence Fund</t>
  </si>
  <si>
    <t>Special Giving</t>
  </si>
  <si>
    <t>Total Benevolence</t>
  </si>
  <si>
    <t>Fundraiser Expenses</t>
  </si>
  <si>
    <t>Apple Butter Supplies</t>
  </si>
  <si>
    <t>Total Fundraiser Expenses</t>
  </si>
  <si>
    <t>Learning</t>
  </si>
  <si>
    <t>Advertising</t>
  </si>
  <si>
    <t>Dues and Subscriptions</t>
  </si>
  <si>
    <t>POP Library</t>
  </si>
  <si>
    <t>Total Learning</t>
  </si>
  <si>
    <t>Parish Administration</t>
  </si>
  <si>
    <t>Altar Flowers &amp; Supplies</t>
  </si>
  <si>
    <t>Poinsettas</t>
  </si>
  <si>
    <t>Altar Flowers &amp; Supplies - Other</t>
  </si>
  <si>
    <t>Total Altar Flowers &amp; Supplies</t>
  </si>
  <si>
    <t>Bulletins &amp; Envelopes</t>
  </si>
  <si>
    <t>Cleaning Service</t>
  </si>
  <si>
    <t>Conference Dues</t>
  </si>
  <si>
    <t>Facility/Kitchen Supplies</t>
  </si>
  <si>
    <t>Fellowship</t>
  </si>
  <si>
    <t>Memorial Purchase</t>
  </si>
  <si>
    <t>Music Expenses</t>
  </si>
  <si>
    <t>Musical Supplies</t>
  </si>
  <si>
    <t>Organist</t>
  </si>
  <si>
    <t>Music Expenses - Other</t>
  </si>
  <si>
    <t>Total Music Expenses</t>
  </si>
  <si>
    <t>Office Expenses</t>
  </si>
  <si>
    <t>Email</t>
  </si>
  <si>
    <t>Office Equipment</t>
  </si>
  <si>
    <t>Office Expenses-Other</t>
  </si>
  <si>
    <t>Office Supplies</t>
  </si>
  <si>
    <t>Postage and Delivery</t>
  </si>
  <si>
    <t>Total Office Expenses</t>
  </si>
  <si>
    <t>Supply Pastor</t>
  </si>
  <si>
    <t>Telephone</t>
  </si>
  <si>
    <t>Alarm Service</t>
  </si>
  <si>
    <t>Telephone - Other</t>
  </si>
  <si>
    <t>Total Telephone</t>
  </si>
  <si>
    <t>Vice Pastor</t>
  </si>
  <si>
    <t>WebSite</t>
  </si>
  <si>
    <t>WELCA Fundraiser Expenses</t>
  </si>
  <si>
    <t>Lion's Breakfast</t>
  </si>
  <si>
    <t>Spaghetti Dinner Expenses (WELCA/Lions Joint Dinner)</t>
  </si>
  <si>
    <t>Total WELCA Fundraiser Expenses</t>
  </si>
  <si>
    <t>Worship Supplies</t>
  </si>
  <si>
    <t>Total Parish Administration</t>
  </si>
  <si>
    <t>Pastor's Comp Package</t>
  </si>
  <si>
    <t>Health Insurance</t>
  </si>
  <si>
    <t>Housing Allowance</t>
  </si>
  <si>
    <t>Pension</t>
  </si>
  <si>
    <t>Professional Reimb.</t>
  </si>
  <si>
    <t>Salary</t>
  </si>
  <si>
    <t>Social Security</t>
  </si>
  <si>
    <t>Pastor's Comp Package - Other</t>
  </si>
  <si>
    <t>Total Pastor's Comp Package</t>
  </si>
  <si>
    <t>Support</t>
  </si>
  <si>
    <t>Electricity</t>
  </si>
  <si>
    <t>Heating</t>
  </si>
  <si>
    <t>Insurance</t>
  </si>
  <si>
    <t>Lawn Mowing</t>
  </si>
  <si>
    <t>Maintenance</t>
  </si>
  <si>
    <t>Support - Other</t>
  </si>
  <si>
    <t>Total Support</t>
  </si>
  <si>
    <t>Total Expense</t>
  </si>
  <si>
    <t>Net Ordinary Income</t>
  </si>
  <si>
    <t>Other Income/Expense</t>
  </si>
  <si>
    <t>Other Expense</t>
  </si>
  <si>
    <t>Other Expenses (Other Expenses)</t>
  </si>
  <si>
    <t>Total Other Expense</t>
  </si>
  <si>
    <t>Net Other Income</t>
  </si>
  <si>
    <t>Net Income</t>
  </si>
  <si>
    <t>Account Balances 12-31-2022</t>
  </si>
  <si>
    <t>Truist Checking</t>
  </si>
  <si>
    <t>Truist Memorial</t>
  </si>
  <si>
    <t>Truist Capital Imp.</t>
  </si>
  <si>
    <t>Mission Investment</t>
  </si>
  <si>
    <t>Thrivent Accounts(2)</t>
  </si>
  <si>
    <t>Currently earning at 3.99%</t>
  </si>
  <si>
    <t xml:space="preserve"> </t>
  </si>
  <si>
    <t>$30,000 Certificate, $3,284.02 Chking</t>
  </si>
  <si>
    <t>Based on giving so far, we should come close to our updated pledged amount. Our deficit will also be fairly close to what the budget shows, probably only several hundred to a thousand over, as we are spending a bit more on some areas than we budgeted for, and strangely, with one of the best batches of apple butter in the last few years, sales are slower than expected.   With that deficit we won't go under, as you can see from the balances in the various accounts. Most of the funds in the Thrivent accounts are excess operating funds from a few years ago that we moved there when the checking account was much too big, and the Thrivent accounts had started to earn interest again. It will be a while to get to where we were about twelve years or so ago when we had to use this week's offering to pay next week's bills.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</si>
</sst>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0.00"/>
  </numFmts>
  <fonts count="8" x14ac:knownFonts="1">
    <font>
      <sz val="11"/>
      <color theme="1"/>
      <name val="Calibri"/>
      <family val="2"/>
      <scheme val="minor"/>
    </font>
    <font>
      <b/>
      <sz val="8"/>
      <color rgb="FF000000"/>
      <name val="Arial"/>
      <family val="2"/>
    </font>
    <font>
      <sz val="8"/>
      <color rgb="FF000000"/>
      <name val="Arial"/>
      <family val="2"/>
    </font>
    <font>
      <b/>
      <sz val="14"/>
      <color rgb="FF000000"/>
      <name val="Arial"/>
      <family val="2"/>
    </font>
    <font>
      <b/>
      <sz val="12"/>
      <color rgb="FF000000"/>
      <name val="Times New Roman"/>
      <family val="1"/>
    </font>
    <font>
      <sz val="12"/>
      <color theme="1"/>
      <name val="Times New Roman"/>
      <family val="1"/>
    </font>
    <font>
      <b/>
      <sz val="12"/>
      <color theme="1"/>
      <name val="Times New Roman"/>
      <family val="1"/>
    </font>
    <font>
      <sz val="12"/>
      <color rgb="FF000000"/>
      <name val="Times New Roman"/>
      <family val="1"/>
    </font>
  </fonts>
  <fills count="2">
    <fill>
      <patternFill patternType="none"/>
    </fill>
    <fill>
      <patternFill patternType="gray125"/>
    </fill>
  </fills>
  <borders count="13">
    <border>
      <left/>
      <right/>
      <top/>
      <bottom/>
      <diagonal/>
    </border>
    <border>
      <left/>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style="thin">
        <color indexed="64"/>
      </left>
      <right/>
      <top/>
      <bottom/>
      <diagonal/>
    </border>
    <border>
      <left style="thin">
        <color indexed="64"/>
      </left>
      <right/>
      <top style="thick">
        <color indexed="64"/>
      </top>
      <bottom style="thick">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bottom/>
      <diagonal/>
    </border>
  </borders>
  <cellStyleXfs count="1">
    <xf numFmtId="0" fontId="0" fillId="0" borderId="0"/>
  </cellStyleXfs>
  <cellXfs count="31">
    <xf numFmtId="0" fontId="0" fillId="0" borderId="0" xfId="0"/>
    <xf numFmtId="49" fontId="1" fillId="0" borderId="0" xfId="0" applyNumberFormat="1" applyFont="1"/>
    <xf numFmtId="164" fontId="2" fillId="0" borderId="0" xfId="0" applyNumberFormat="1" applyFont="1"/>
    <xf numFmtId="49" fontId="2" fillId="0" borderId="0" xfId="0" applyNumberFormat="1" applyFont="1"/>
    <xf numFmtId="164" fontId="2" fillId="0" borderId="2" xfId="0" applyNumberFormat="1" applyFont="1" applyBorder="1"/>
    <xf numFmtId="164" fontId="2" fillId="0" borderId="4" xfId="0" applyNumberFormat="1" applyFont="1" applyBorder="1"/>
    <xf numFmtId="164" fontId="2" fillId="0" borderId="3" xfId="0" applyNumberFormat="1" applyFont="1" applyBorder="1"/>
    <xf numFmtId="164" fontId="1" fillId="0" borderId="5" xfId="0" applyNumberFormat="1" applyFont="1" applyBorder="1"/>
    <xf numFmtId="0" fontId="1" fillId="0" borderId="0" xfId="0" applyFont="1"/>
    <xf numFmtId="49" fontId="1" fillId="0" borderId="0" xfId="0" applyNumberFormat="1" applyFont="1" applyAlignment="1">
      <alignment horizontal="center"/>
    </xf>
    <xf numFmtId="49" fontId="1" fillId="0" borderId="1"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xf numFmtId="8" fontId="4" fillId="0" borderId="0" xfId="0" applyNumberFormat="1" applyFont="1" applyAlignment="1">
      <alignment horizontal="center"/>
    </xf>
    <xf numFmtId="49" fontId="1" fillId="0" borderId="7" xfId="0" applyNumberFormat="1" applyFont="1" applyBorder="1" applyAlignment="1">
      <alignment horizontal="center"/>
    </xf>
    <xf numFmtId="164" fontId="2" fillId="0" borderId="6" xfId="0" applyNumberFormat="1" applyFont="1" applyBorder="1"/>
    <xf numFmtId="164" fontId="2" fillId="0" borderId="8" xfId="0" applyNumberFormat="1" applyFont="1" applyBorder="1"/>
    <xf numFmtId="164" fontId="2" fillId="0" borderId="9" xfId="0" applyNumberFormat="1" applyFont="1" applyBorder="1"/>
    <xf numFmtId="164" fontId="2" fillId="0" borderId="10" xfId="0" applyNumberFormat="1" applyFont="1" applyBorder="1"/>
    <xf numFmtId="164" fontId="1" fillId="0" borderId="11" xfId="0" applyNumberFormat="1" applyFont="1" applyBorder="1"/>
    <xf numFmtId="0" fontId="0" fillId="0" borderId="6" xfId="0" applyBorder="1"/>
    <xf numFmtId="0" fontId="7" fillId="0" borderId="0" xfId="0" applyFont="1" applyAlignment="1">
      <alignment horizontal="left" vertical="top" wrapText="1"/>
    </xf>
    <xf numFmtId="0" fontId="7" fillId="0" borderId="12" xfId="0" applyFont="1" applyBorder="1" applyAlignment="1">
      <alignment horizontal="left" vertical="top" wrapText="1"/>
    </xf>
    <xf numFmtId="0" fontId="4" fillId="0" borderId="0" xfId="0" applyFont="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19050</xdr:rowOff>
        </xdr:to>
        <xdr:sp macro="" textlink="">
          <xdr:nvSpPr>
            <xdr:cNvPr id="1025" name="FILTER"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19050</xdr:rowOff>
        </xdr:to>
        <xdr:sp macro="" textlink="">
          <xdr:nvSpPr>
            <xdr:cNvPr id="1026" name="HEADER"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7BDA-651B-4E5E-BA36-5D74E7F1F539}">
  <sheetPr codeName="Sheet1"/>
  <dimension ref="A1:O151"/>
  <sheetViews>
    <sheetView tabSelected="1" workbookViewId="0">
      <pane xSplit="8" ySplit="1" topLeftCell="I116" activePane="bottomRight" state="frozenSplit"/>
      <selection pane="topRight" activeCell="I1" sqref="I1"/>
      <selection pane="bottomLeft" activeCell="A3" sqref="A3"/>
      <selection pane="bottomRight" activeCell="A134" sqref="A134:G134"/>
    </sheetView>
  </sheetViews>
  <sheetFormatPr defaultRowHeight="14.5" x14ac:dyDescent="0.35"/>
  <cols>
    <col min="1" max="7" width="3" style="8" customWidth="1"/>
    <col min="8" max="8" width="42.81640625" style="8" customWidth="1"/>
    <col min="9" max="9" width="9.7265625" style="22" bestFit="1" customWidth="1"/>
    <col min="10" max="10" width="2.26953125" customWidth="1"/>
    <col min="11" max="11" width="7.81640625" bestFit="1" customWidth="1"/>
    <col min="12" max="12" width="2.26953125" customWidth="1"/>
    <col min="13" max="13" width="12.453125" bestFit="1" customWidth="1"/>
  </cols>
  <sheetData>
    <row r="1" spans="1:13" s="12" customFormat="1" ht="15.5" thickTop="1" thickBot="1" x14ac:dyDescent="0.4">
      <c r="A1" s="9"/>
      <c r="B1" s="9"/>
      <c r="C1" s="9"/>
      <c r="D1" s="9"/>
      <c r="E1" s="9"/>
      <c r="F1" s="9"/>
      <c r="G1" s="9"/>
      <c r="H1" s="9"/>
      <c r="I1" s="16" t="s">
        <v>0</v>
      </c>
      <c r="J1" s="11"/>
      <c r="K1" s="10" t="s">
        <v>1</v>
      </c>
      <c r="L1" s="11"/>
      <c r="M1" s="10" t="s">
        <v>2</v>
      </c>
    </row>
    <row r="2" spans="1:13" ht="15" thickTop="1" x14ac:dyDescent="0.35">
      <c r="A2" s="1"/>
      <c r="B2" s="1" t="s">
        <v>3</v>
      </c>
      <c r="C2" s="1"/>
      <c r="D2" s="1"/>
      <c r="E2" s="1"/>
      <c r="F2" s="1"/>
      <c r="G2" s="1"/>
      <c r="H2" s="1"/>
      <c r="I2" s="17"/>
      <c r="J2" s="3"/>
      <c r="K2" s="2"/>
      <c r="L2" s="3"/>
      <c r="M2" s="2"/>
    </row>
    <row r="3" spans="1:13" x14ac:dyDescent="0.35">
      <c r="A3" s="1"/>
      <c r="B3" s="1"/>
      <c r="C3" s="1"/>
      <c r="D3" s="1" t="s">
        <v>4</v>
      </c>
      <c r="E3" s="1"/>
      <c r="F3" s="1"/>
      <c r="G3" s="1"/>
      <c r="H3" s="1"/>
      <c r="I3" s="17"/>
      <c r="J3" s="3"/>
      <c r="K3" s="2"/>
      <c r="L3" s="3"/>
      <c r="M3" s="2"/>
    </row>
    <row r="4" spans="1:13" x14ac:dyDescent="0.35">
      <c r="A4" s="1"/>
      <c r="B4" s="1"/>
      <c r="C4" s="1"/>
      <c r="D4" s="1"/>
      <c r="E4" s="1" t="s">
        <v>5</v>
      </c>
      <c r="F4" s="1"/>
      <c r="G4" s="1"/>
      <c r="H4" s="1"/>
      <c r="I4" s="17"/>
      <c r="J4" s="3"/>
      <c r="K4" s="2"/>
      <c r="L4" s="3"/>
      <c r="M4" s="2"/>
    </row>
    <row r="5" spans="1:13" x14ac:dyDescent="0.35">
      <c r="A5" s="1"/>
      <c r="B5" s="1"/>
      <c r="C5" s="1"/>
      <c r="D5" s="1"/>
      <c r="E5" s="1"/>
      <c r="F5" s="1" t="s">
        <v>6</v>
      </c>
      <c r="G5" s="1"/>
      <c r="H5" s="1"/>
      <c r="I5" s="17">
        <v>1473</v>
      </c>
      <c r="J5" s="3"/>
      <c r="K5" s="2">
        <v>2020</v>
      </c>
      <c r="L5" s="3"/>
      <c r="M5" s="2">
        <v>2400</v>
      </c>
    </row>
    <row r="6" spans="1:13" x14ac:dyDescent="0.35">
      <c r="A6" s="1"/>
      <c r="B6" s="1"/>
      <c r="C6" s="1"/>
      <c r="D6" s="1"/>
      <c r="E6" s="1"/>
      <c r="F6" s="1" t="s">
        <v>7</v>
      </c>
      <c r="G6" s="1"/>
      <c r="H6" s="1"/>
      <c r="I6" s="17">
        <v>940.75</v>
      </c>
      <c r="J6" s="3"/>
      <c r="K6" s="2">
        <v>999.98</v>
      </c>
      <c r="L6" s="3"/>
      <c r="M6" s="2">
        <v>2000</v>
      </c>
    </row>
    <row r="7" spans="1:13" x14ac:dyDescent="0.35">
      <c r="A7" s="1"/>
      <c r="B7" s="1"/>
      <c r="C7" s="1"/>
      <c r="D7" s="1"/>
      <c r="E7" s="1"/>
      <c r="F7" s="1" t="s">
        <v>8</v>
      </c>
      <c r="G7" s="1"/>
      <c r="H7" s="1"/>
      <c r="I7" s="17">
        <v>500</v>
      </c>
      <c r="J7" s="3"/>
      <c r="K7" s="2">
        <v>0</v>
      </c>
      <c r="L7" s="3"/>
      <c r="M7" s="2">
        <v>0</v>
      </c>
    </row>
    <row r="8" spans="1:13" x14ac:dyDescent="0.35">
      <c r="A8" s="1"/>
      <c r="B8" s="1"/>
      <c r="C8" s="1"/>
      <c r="D8" s="1"/>
      <c r="E8" s="1"/>
      <c r="F8" s="1" t="s">
        <v>9</v>
      </c>
      <c r="G8" s="1"/>
      <c r="H8" s="1"/>
      <c r="I8" s="17"/>
      <c r="J8" s="3"/>
      <c r="K8" s="2"/>
      <c r="L8" s="3"/>
      <c r="M8" s="2"/>
    </row>
    <row r="9" spans="1:13" x14ac:dyDescent="0.35">
      <c r="A9" s="1"/>
      <c r="B9" s="1"/>
      <c r="C9" s="1"/>
      <c r="D9" s="1"/>
      <c r="E9" s="1"/>
      <c r="F9" s="1"/>
      <c r="G9" s="1" t="s">
        <v>10</v>
      </c>
      <c r="H9" s="1"/>
      <c r="I9" s="17">
        <v>1.1000000000000001</v>
      </c>
      <c r="J9" s="3"/>
      <c r="K9" s="2">
        <v>2</v>
      </c>
      <c r="L9" s="3"/>
      <c r="M9" s="2">
        <v>4</v>
      </c>
    </row>
    <row r="10" spans="1:13" x14ac:dyDescent="0.35">
      <c r="A10" s="1"/>
      <c r="B10" s="1"/>
      <c r="C10" s="1"/>
      <c r="D10" s="1"/>
      <c r="E10" s="1"/>
      <c r="F10" s="1"/>
      <c r="G10" s="1" t="s">
        <v>11</v>
      </c>
      <c r="H10" s="1"/>
      <c r="I10" s="17">
        <v>366.08</v>
      </c>
      <c r="J10" s="3"/>
      <c r="K10" s="2">
        <v>375</v>
      </c>
      <c r="L10" s="3"/>
      <c r="M10" s="2">
        <v>750</v>
      </c>
    </row>
    <row r="11" spans="1:13" x14ac:dyDescent="0.35">
      <c r="A11" s="1"/>
      <c r="B11" s="1"/>
      <c r="C11" s="1"/>
      <c r="D11" s="1"/>
      <c r="E11" s="1"/>
      <c r="F11" s="1"/>
      <c r="G11" s="1" t="s">
        <v>12</v>
      </c>
      <c r="H11" s="1"/>
      <c r="I11" s="17">
        <v>66</v>
      </c>
      <c r="J11" s="3"/>
      <c r="K11" s="2">
        <v>150</v>
      </c>
      <c r="L11" s="3"/>
      <c r="M11" s="2">
        <v>300</v>
      </c>
    </row>
    <row r="12" spans="1:13" ht="15" thickBot="1" x14ac:dyDescent="0.4">
      <c r="A12" s="1"/>
      <c r="B12" s="1"/>
      <c r="C12" s="1"/>
      <c r="D12" s="1"/>
      <c r="E12" s="1"/>
      <c r="F12" s="1"/>
      <c r="G12" s="1" t="s">
        <v>13</v>
      </c>
      <c r="H12" s="1"/>
      <c r="I12" s="18">
        <v>26.05</v>
      </c>
      <c r="J12" s="3"/>
      <c r="K12" s="4">
        <v>35</v>
      </c>
      <c r="L12" s="3"/>
      <c r="M12" s="4">
        <v>70</v>
      </c>
    </row>
    <row r="13" spans="1:13" x14ac:dyDescent="0.35">
      <c r="A13" s="1"/>
      <c r="B13" s="1"/>
      <c r="C13" s="1"/>
      <c r="D13" s="1"/>
      <c r="E13" s="1"/>
      <c r="F13" s="1" t="s">
        <v>14</v>
      </c>
      <c r="G13" s="1"/>
      <c r="H13" s="1"/>
      <c r="I13" s="17">
        <f>ROUND(SUM(I8:I12),5)</f>
        <v>459.23</v>
      </c>
      <c r="J13" s="3"/>
      <c r="K13" s="2">
        <f>ROUND(SUM(K8:K12),5)</f>
        <v>562</v>
      </c>
      <c r="L13" s="3"/>
      <c r="M13" s="2">
        <f>ROUND(SUM(M8:M12),5)</f>
        <v>1124</v>
      </c>
    </row>
    <row r="14" spans="1:13" x14ac:dyDescent="0.35">
      <c r="A14" s="1"/>
      <c r="B14" s="1"/>
      <c r="C14" s="1"/>
      <c r="D14" s="1"/>
      <c r="E14" s="1"/>
      <c r="F14" s="1" t="s">
        <v>15</v>
      </c>
      <c r="G14" s="1"/>
      <c r="H14" s="1"/>
      <c r="I14" s="17">
        <v>120</v>
      </c>
      <c r="J14" s="3"/>
      <c r="K14" s="2"/>
      <c r="L14" s="3"/>
      <c r="M14" s="2"/>
    </row>
    <row r="15" spans="1:13" x14ac:dyDescent="0.35">
      <c r="A15" s="1"/>
      <c r="B15" s="1"/>
      <c r="C15" s="1"/>
      <c r="D15" s="1"/>
      <c r="E15" s="1"/>
      <c r="F15" s="1" t="s">
        <v>16</v>
      </c>
      <c r="G15" s="1"/>
      <c r="H15" s="1"/>
      <c r="I15" s="17">
        <v>0</v>
      </c>
      <c r="J15" s="3"/>
      <c r="K15" s="2">
        <v>0</v>
      </c>
      <c r="L15" s="3"/>
      <c r="M15" s="2">
        <v>0</v>
      </c>
    </row>
    <row r="16" spans="1:13" x14ac:dyDescent="0.35">
      <c r="A16" s="1"/>
      <c r="B16" s="1"/>
      <c r="C16" s="1"/>
      <c r="D16" s="1"/>
      <c r="E16" s="1"/>
      <c r="F16" s="1" t="s">
        <v>17</v>
      </c>
      <c r="G16" s="1"/>
      <c r="H16" s="1"/>
      <c r="I16" s="17"/>
      <c r="J16" s="3"/>
      <c r="K16" s="2"/>
      <c r="L16" s="3"/>
      <c r="M16" s="2"/>
    </row>
    <row r="17" spans="1:13" x14ac:dyDescent="0.35">
      <c r="A17" s="1"/>
      <c r="B17" s="1"/>
      <c r="C17" s="1"/>
      <c r="D17" s="1"/>
      <c r="E17" s="1"/>
      <c r="F17" s="1"/>
      <c r="G17" s="1" t="s">
        <v>18</v>
      </c>
      <c r="H17" s="1"/>
      <c r="I17" s="17">
        <v>1580</v>
      </c>
      <c r="J17" s="3"/>
      <c r="K17" s="2">
        <v>1500</v>
      </c>
      <c r="L17" s="3"/>
      <c r="M17" s="2">
        <v>3000</v>
      </c>
    </row>
    <row r="18" spans="1:13" x14ac:dyDescent="0.35">
      <c r="A18" s="1"/>
      <c r="B18" s="1"/>
      <c r="C18" s="1"/>
      <c r="D18" s="1"/>
      <c r="E18" s="1"/>
      <c r="F18" s="1"/>
      <c r="G18" s="1" t="s">
        <v>19</v>
      </c>
      <c r="H18" s="1"/>
      <c r="I18" s="17">
        <v>1006.42</v>
      </c>
      <c r="J18" s="3"/>
      <c r="K18" s="2">
        <v>750</v>
      </c>
      <c r="L18" s="3"/>
      <c r="M18" s="2">
        <v>1500</v>
      </c>
    </row>
    <row r="19" spans="1:13" ht="15" thickBot="1" x14ac:dyDescent="0.4">
      <c r="A19" s="1"/>
      <c r="B19" s="1"/>
      <c r="C19" s="1"/>
      <c r="D19" s="1"/>
      <c r="E19" s="1"/>
      <c r="F19" s="1"/>
      <c r="G19" s="1" t="s">
        <v>20</v>
      </c>
      <c r="H19" s="1"/>
      <c r="I19" s="18">
        <v>300</v>
      </c>
      <c r="J19" s="3"/>
      <c r="K19" s="4"/>
      <c r="L19" s="3"/>
      <c r="M19" s="4"/>
    </row>
    <row r="20" spans="1:13" x14ac:dyDescent="0.35">
      <c r="A20" s="1"/>
      <c r="B20" s="1"/>
      <c r="C20" s="1"/>
      <c r="D20" s="1"/>
      <c r="E20" s="1"/>
      <c r="F20" s="1" t="s">
        <v>21</v>
      </c>
      <c r="G20" s="1"/>
      <c r="H20" s="1"/>
      <c r="I20" s="17">
        <f>ROUND(SUM(I16:I19),5)</f>
        <v>2886.42</v>
      </c>
      <c r="J20" s="3"/>
      <c r="K20" s="2">
        <f>ROUND(SUM(K16:K19),5)</f>
        <v>2250</v>
      </c>
      <c r="L20" s="3"/>
      <c r="M20" s="2">
        <f>ROUND(SUM(M16:M19),5)</f>
        <v>4500</v>
      </c>
    </row>
    <row r="21" spans="1:13" ht="15" thickBot="1" x14ac:dyDescent="0.4">
      <c r="A21" s="1"/>
      <c r="B21" s="1"/>
      <c r="C21" s="1"/>
      <c r="D21" s="1"/>
      <c r="E21" s="1"/>
      <c r="F21" s="1" t="s">
        <v>22</v>
      </c>
      <c r="G21" s="1"/>
      <c r="H21" s="1"/>
      <c r="I21" s="18">
        <v>649.05999999999995</v>
      </c>
      <c r="J21" s="3"/>
      <c r="K21" s="4"/>
      <c r="L21" s="3"/>
      <c r="M21" s="4"/>
    </row>
    <row r="22" spans="1:13" x14ac:dyDescent="0.35">
      <c r="A22" s="1"/>
      <c r="B22" s="1"/>
      <c r="C22" s="1"/>
      <c r="D22" s="1"/>
      <c r="E22" s="1" t="s">
        <v>23</v>
      </c>
      <c r="F22" s="1"/>
      <c r="G22" s="1"/>
      <c r="H22" s="1"/>
      <c r="I22" s="17">
        <f>ROUND(SUM(I4:I7)+SUM(I13:I15)+SUM(I20:I21),5)</f>
        <v>7028.46</v>
      </c>
      <c r="J22" s="3"/>
      <c r="K22" s="2">
        <f>ROUND(SUM(K4:K7)+SUM(K13:K15)+SUM(K20:K21),5)</f>
        <v>5831.98</v>
      </c>
      <c r="L22" s="3"/>
      <c r="M22" s="2">
        <f>ROUND(SUM(M4:M7)+SUM(M13:M15)+SUM(M20:M21),5)</f>
        <v>10024</v>
      </c>
    </row>
    <row r="23" spans="1:13" x14ac:dyDescent="0.35">
      <c r="A23" s="1"/>
      <c r="B23" s="1"/>
      <c r="C23" s="1"/>
      <c r="D23" s="1"/>
      <c r="E23" s="1" t="s">
        <v>24</v>
      </c>
      <c r="F23" s="1"/>
      <c r="G23" s="1"/>
      <c r="H23" s="1"/>
      <c r="I23" s="17"/>
      <c r="J23" s="3"/>
      <c r="K23" s="2"/>
      <c r="L23" s="3"/>
      <c r="M23" s="2"/>
    </row>
    <row r="24" spans="1:13" x14ac:dyDescent="0.35">
      <c r="A24" s="1"/>
      <c r="B24" s="1"/>
      <c r="C24" s="1"/>
      <c r="D24" s="1"/>
      <c r="E24" s="1"/>
      <c r="F24" s="1" t="s">
        <v>25</v>
      </c>
      <c r="G24" s="1"/>
      <c r="H24" s="1"/>
      <c r="I24" s="17">
        <v>155</v>
      </c>
      <c r="J24" s="3"/>
      <c r="K24" s="2">
        <v>400.02</v>
      </c>
      <c r="L24" s="3"/>
      <c r="M24" s="2">
        <v>800</v>
      </c>
    </row>
    <row r="25" spans="1:13" x14ac:dyDescent="0.35">
      <c r="A25" s="1"/>
      <c r="B25" s="1"/>
      <c r="C25" s="1"/>
      <c r="D25" s="1"/>
      <c r="E25" s="1"/>
      <c r="F25" s="1" t="s">
        <v>26</v>
      </c>
      <c r="G25" s="1"/>
      <c r="H25" s="1"/>
      <c r="I25" s="17">
        <v>500</v>
      </c>
      <c r="J25" s="3"/>
      <c r="K25" s="2"/>
      <c r="L25" s="3"/>
      <c r="M25" s="2"/>
    </row>
    <row r="26" spans="1:13" ht="15" thickBot="1" x14ac:dyDescent="0.4">
      <c r="A26" s="1"/>
      <c r="B26" s="1"/>
      <c r="C26" s="1"/>
      <c r="D26" s="1"/>
      <c r="E26" s="1"/>
      <c r="F26" s="1" t="s">
        <v>27</v>
      </c>
      <c r="G26" s="1"/>
      <c r="H26" s="1"/>
      <c r="I26" s="18">
        <v>0</v>
      </c>
      <c r="J26" s="3"/>
      <c r="K26" s="4">
        <v>0</v>
      </c>
      <c r="L26" s="3"/>
      <c r="M26" s="4">
        <v>0</v>
      </c>
    </row>
    <row r="27" spans="1:13" x14ac:dyDescent="0.35">
      <c r="A27" s="1"/>
      <c r="B27" s="1"/>
      <c r="C27" s="1"/>
      <c r="D27" s="1"/>
      <c r="E27" s="1" t="s">
        <v>28</v>
      </c>
      <c r="F27" s="1"/>
      <c r="G27" s="1"/>
      <c r="H27" s="1"/>
      <c r="I27" s="17">
        <f>ROUND(SUM(I23:I26),5)</f>
        <v>655</v>
      </c>
      <c r="J27" s="3"/>
      <c r="K27" s="2">
        <f>ROUND(SUM(K23:K26),5)</f>
        <v>400.02</v>
      </c>
      <c r="L27" s="3"/>
      <c r="M27" s="2">
        <f>ROUND(SUM(M23:M26),5)</f>
        <v>800</v>
      </c>
    </row>
    <row r="28" spans="1:13" x14ac:dyDescent="0.35">
      <c r="A28" s="1"/>
      <c r="B28" s="1"/>
      <c r="C28" s="1"/>
      <c r="D28" s="1"/>
      <c r="E28" s="1" t="s">
        <v>29</v>
      </c>
      <c r="F28" s="1"/>
      <c r="G28" s="1"/>
      <c r="H28" s="1"/>
      <c r="I28" s="17">
        <v>10874</v>
      </c>
      <c r="J28" s="3"/>
      <c r="K28" s="2">
        <v>7250.02</v>
      </c>
      <c r="L28" s="3"/>
      <c r="M28" s="2">
        <v>14500</v>
      </c>
    </row>
    <row r="29" spans="1:13" x14ac:dyDescent="0.35">
      <c r="A29" s="1"/>
      <c r="B29" s="1"/>
      <c r="C29" s="1"/>
      <c r="D29" s="1"/>
      <c r="E29" s="1" t="s">
        <v>30</v>
      </c>
      <c r="F29" s="1"/>
      <c r="G29" s="1"/>
      <c r="H29" s="1"/>
      <c r="I29" s="17">
        <v>61982.86</v>
      </c>
      <c r="J29" s="3"/>
      <c r="K29" s="2">
        <v>46110</v>
      </c>
      <c r="L29" s="3"/>
      <c r="M29" s="2">
        <v>92220</v>
      </c>
    </row>
    <row r="30" spans="1:13" x14ac:dyDescent="0.35">
      <c r="A30" s="1"/>
      <c r="B30" s="1"/>
      <c r="C30" s="1"/>
      <c r="D30" s="1"/>
      <c r="E30" s="1" t="s">
        <v>31</v>
      </c>
      <c r="F30" s="1"/>
      <c r="G30" s="1"/>
      <c r="H30" s="1"/>
      <c r="I30" s="17"/>
      <c r="J30" s="3"/>
      <c r="K30" s="2"/>
      <c r="L30" s="3"/>
      <c r="M30" s="2"/>
    </row>
    <row r="31" spans="1:13" x14ac:dyDescent="0.35">
      <c r="A31" s="1"/>
      <c r="B31" s="1"/>
      <c r="C31" s="1"/>
      <c r="D31" s="1"/>
      <c r="E31" s="1"/>
      <c r="F31" s="1" t="s">
        <v>32</v>
      </c>
      <c r="G31" s="1"/>
      <c r="H31" s="1"/>
      <c r="I31" s="17">
        <v>6740</v>
      </c>
      <c r="J31" s="3"/>
      <c r="K31" s="2">
        <v>0</v>
      </c>
      <c r="L31" s="3"/>
      <c r="M31" s="2">
        <v>0</v>
      </c>
    </row>
    <row r="32" spans="1:13" x14ac:dyDescent="0.35">
      <c r="A32" s="1"/>
      <c r="B32" s="1"/>
      <c r="C32" s="1"/>
      <c r="D32" s="1"/>
      <c r="E32" s="1"/>
      <c r="F32" s="1" t="s">
        <v>33</v>
      </c>
      <c r="G32" s="1"/>
      <c r="H32" s="1"/>
      <c r="I32" s="17">
        <v>460.01</v>
      </c>
      <c r="J32" s="3"/>
      <c r="K32" s="2">
        <v>0</v>
      </c>
      <c r="L32" s="3"/>
      <c r="M32" s="2">
        <v>0</v>
      </c>
    </row>
    <row r="33" spans="1:13" x14ac:dyDescent="0.35">
      <c r="A33" s="1"/>
      <c r="B33" s="1"/>
      <c r="C33" s="1"/>
      <c r="D33" s="1"/>
      <c r="E33" s="1"/>
      <c r="F33" s="1" t="s">
        <v>34</v>
      </c>
      <c r="G33" s="1"/>
      <c r="H33" s="1"/>
      <c r="I33" s="17">
        <v>100</v>
      </c>
      <c r="J33" s="3"/>
      <c r="K33" s="2">
        <v>0</v>
      </c>
      <c r="L33" s="3"/>
      <c r="M33" s="2">
        <v>0</v>
      </c>
    </row>
    <row r="34" spans="1:13" x14ac:dyDescent="0.35">
      <c r="A34" s="1"/>
      <c r="B34" s="1"/>
      <c r="C34" s="1"/>
      <c r="D34" s="1"/>
      <c r="E34" s="1"/>
      <c r="F34" s="1" t="s">
        <v>35</v>
      </c>
      <c r="G34" s="1"/>
      <c r="H34" s="1"/>
      <c r="I34" s="17">
        <v>0</v>
      </c>
      <c r="J34" s="3"/>
      <c r="K34" s="2">
        <v>0</v>
      </c>
      <c r="L34" s="3"/>
      <c r="M34" s="2">
        <v>0</v>
      </c>
    </row>
    <row r="35" spans="1:13" x14ac:dyDescent="0.35">
      <c r="A35" s="1"/>
      <c r="B35" s="1"/>
      <c r="C35" s="1"/>
      <c r="D35" s="1"/>
      <c r="E35" s="1"/>
      <c r="F35" s="1" t="s">
        <v>36</v>
      </c>
      <c r="G35" s="1"/>
      <c r="H35" s="1"/>
      <c r="I35" s="17">
        <v>0</v>
      </c>
      <c r="J35" s="3"/>
      <c r="K35" s="2">
        <v>0</v>
      </c>
      <c r="L35" s="3"/>
      <c r="M35" s="2">
        <v>0</v>
      </c>
    </row>
    <row r="36" spans="1:13" ht="15" thickBot="1" x14ac:dyDescent="0.4">
      <c r="A36" s="1"/>
      <c r="B36" s="1"/>
      <c r="C36" s="1"/>
      <c r="D36" s="1"/>
      <c r="E36" s="1"/>
      <c r="F36" s="1" t="s">
        <v>37</v>
      </c>
      <c r="G36" s="1"/>
      <c r="H36" s="1"/>
      <c r="I36" s="17">
        <v>0</v>
      </c>
      <c r="J36" s="3"/>
      <c r="K36" s="2">
        <v>0</v>
      </c>
      <c r="L36" s="3"/>
      <c r="M36" s="2">
        <v>0</v>
      </c>
    </row>
    <row r="37" spans="1:13" ht="15" thickBot="1" x14ac:dyDescent="0.4">
      <c r="A37" s="1"/>
      <c r="B37" s="1"/>
      <c r="C37" s="1"/>
      <c r="D37" s="1"/>
      <c r="E37" s="1" t="s">
        <v>38</v>
      </c>
      <c r="F37" s="1"/>
      <c r="G37" s="1"/>
      <c r="H37" s="1"/>
      <c r="I37" s="19">
        <f>ROUND(SUM(I30:I36),5)</f>
        <v>7300.01</v>
      </c>
      <c r="J37" s="3"/>
      <c r="K37" s="5">
        <f>ROUND(SUM(K30:K36),5)</f>
        <v>0</v>
      </c>
      <c r="L37" s="3"/>
      <c r="M37" s="5">
        <f>ROUND(SUM(M30:M36),5)</f>
        <v>0</v>
      </c>
    </row>
    <row r="38" spans="1:13" ht="15" thickBot="1" x14ac:dyDescent="0.4">
      <c r="A38" s="1"/>
      <c r="B38" s="1"/>
      <c r="C38" s="1"/>
      <c r="D38" s="1" t="s">
        <v>39</v>
      </c>
      <c r="E38" s="1"/>
      <c r="F38" s="1"/>
      <c r="G38" s="1"/>
      <c r="H38" s="1"/>
      <c r="I38" s="20">
        <f>ROUND(I3+I22+SUM(I27:I29)+I37,5)</f>
        <v>87840.33</v>
      </c>
      <c r="J38" s="3"/>
      <c r="K38" s="6">
        <f>ROUND(K3+K22+SUM(K27:K29)+K37,5)</f>
        <v>59592.02</v>
      </c>
      <c r="L38" s="3"/>
      <c r="M38" s="6">
        <f>ROUND(M3+M22+SUM(M27:M29)+M37,5)</f>
        <v>117544</v>
      </c>
    </row>
    <row r="39" spans="1:13" x14ac:dyDescent="0.35">
      <c r="A39" s="1"/>
      <c r="B39" s="1"/>
      <c r="C39" s="1" t="s">
        <v>40</v>
      </c>
      <c r="D39" s="1"/>
      <c r="E39" s="1"/>
      <c r="F39" s="1"/>
      <c r="G39" s="1"/>
      <c r="H39" s="1"/>
      <c r="I39" s="17">
        <f>I38</f>
        <v>87840.33</v>
      </c>
      <c r="J39" s="3"/>
      <c r="K39" s="2">
        <f>K38</f>
        <v>59592.02</v>
      </c>
      <c r="L39" s="3"/>
      <c r="M39" s="2">
        <f>M38</f>
        <v>117544</v>
      </c>
    </row>
    <row r="40" spans="1:13" x14ac:dyDescent="0.35">
      <c r="A40" s="1"/>
      <c r="B40" s="1"/>
      <c r="C40" s="1"/>
      <c r="D40" s="1" t="s">
        <v>41</v>
      </c>
      <c r="E40" s="1"/>
      <c r="F40" s="1"/>
      <c r="G40" s="1"/>
      <c r="H40" s="1"/>
      <c r="I40" s="17"/>
      <c r="J40" s="3"/>
      <c r="K40" s="2"/>
      <c r="L40" s="3"/>
      <c r="M40" s="2"/>
    </row>
    <row r="41" spans="1:13" x14ac:dyDescent="0.35">
      <c r="A41" s="1"/>
      <c r="B41" s="1"/>
      <c r="C41" s="1"/>
      <c r="D41" s="1"/>
      <c r="E41" s="1" t="s">
        <v>42</v>
      </c>
      <c r="F41" s="1"/>
      <c r="G41" s="1"/>
      <c r="H41" s="1"/>
      <c r="I41" s="17">
        <v>-3.59</v>
      </c>
      <c r="J41" s="3"/>
      <c r="K41" s="2">
        <v>0</v>
      </c>
      <c r="L41" s="3"/>
      <c r="M41" s="2">
        <v>0</v>
      </c>
    </row>
    <row r="42" spans="1:13" x14ac:dyDescent="0.35">
      <c r="A42" s="1"/>
      <c r="B42" s="1"/>
      <c r="C42" s="1"/>
      <c r="D42" s="1"/>
      <c r="E42" s="1" t="s">
        <v>43</v>
      </c>
      <c r="F42" s="1"/>
      <c r="G42" s="1"/>
      <c r="H42" s="1"/>
      <c r="I42" s="17"/>
      <c r="J42" s="3"/>
      <c r="K42" s="2"/>
      <c r="L42" s="3"/>
      <c r="M42" s="2"/>
    </row>
    <row r="43" spans="1:13" x14ac:dyDescent="0.35">
      <c r="A43" s="1"/>
      <c r="B43" s="1"/>
      <c r="C43" s="1"/>
      <c r="D43" s="1"/>
      <c r="E43" s="1"/>
      <c r="F43" s="1" t="s">
        <v>44</v>
      </c>
      <c r="G43" s="1"/>
      <c r="H43" s="1"/>
      <c r="I43" s="17">
        <v>5550</v>
      </c>
      <c r="J43" s="3"/>
      <c r="K43" s="2">
        <v>5550</v>
      </c>
      <c r="L43" s="3"/>
      <c r="M43" s="2">
        <v>11100</v>
      </c>
    </row>
    <row r="44" spans="1:13" x14ac:dyDescent="0.35">
      <c r="A44" s="1"/>
      <c r="B44" s="1"/>
      <c r="C44" s="1"/>
      <c r="D44" s="1"/>
      <c r="E44" s="1"/>
      <c r="F44" s="1" t="s">
        <v>45</v>
      </c>
      <c r="G44" s="1"/>
      <c r="H44" s="1"/>
      <c r="I44" s="17"/>
      <c r="J44" s="3"/>
      <c r="K44" s="2"/>
      <c r="L44" s="3"/>
      <c r="M44" s="2"/>
    </row>
    <row r="45" spans="1:13" x14ac:dyDescent="0.35">
      <c r="A45" s="1"/>
      <c r="B45" s="1"/>
      <c r="C45" s="1"/>
      <c r="D45" s="1"/>
      <c r="E45" s="1"/>
      <c r="F45" s="1"/>
      <c r="G45" s="1" t="s">
        <v>46</v>
      </c>
      <c r="H45" s="1"/>
      <c r="I45" s="17">
        <v>400</v>
      </c>
      <c r="J45" s="3"/>
      <c r="K45" s="2">
        <v>400</v>
      </c>
      <c r="L45" s="3"/>
      <c r="M45" s="2">
        <v>400</v>
      </c>
    </row>
    <row r="46" spans="1:13" x14ac:dyDescent="0.35">
      <c r="A46" s="1"/>
      <c r="B46" s="1"/>
      <c r="C46" s="1"/>
      <c r="D46" s="1"/>
      <c r="E46" s="1"/>
      <c r="F46" s="1"/>
      <c r="G46" s="1" t="s">
        <v>8</v>
      </c>
      <c r="H46" s="1"/>
      <c r="I46" s="17">
        <v>0</v>
      </c>
      <c r="J46" s="3"/>
      <c r="K46" s="2">
        <v>0</v>
      </c>
      <c r="L46" s="3"/>
      <c r="M46" s="2">
        <v>0</v>
      </c>
    </row>
    <row r="47" spans="1:13" x14ac:dyDescent="0.35">
      <c r="A47" s="1"/>
      <c r="B47" s="1"/>
      <c r="C47" s="1"/>
      <c r="D47" s="1"/>
      <c r="E47" s="1"/>
      <c r="F47" s="1"/>
      <c r="G47" s="1" t="s">
        <v>47</v>
      </c>
      <c r="H47" s="1"/>
      <c r="I47" s="17">
        <v>944.26</v>
      </c>
      <c r="J47" s="3"/>
      <c r="K47" s="2">
        <v>750</v>
      </c>
      <c r="L47" s="3"/>
      <c r="M47" s="2">
        <v>750</v>
      </c>
    </row>
    <row r="48" spans="1:13" x14ac:dyDescent="0.35">
      <c r="A48" s="1"/>
      <c r="B48" s="1"/>
      <c r="C48" s="1"/>
      <c r="D48" s="1"/>
      <c r="E48" s="1"/>
      <c r="F48" s="1"/>
      <c r="G48" s="1" t="s">
        <v>48</v>
      </c>
      <c r="H48" s="1"/>
      <c r="I48" s="17">
        <v>0</v>
      </c>
      <c r="J48" s="3"/>
      <c r="K48" s="2">
        <v>300</v>
      </c>
      <c r="L48" s="3"/>
      <c r="M48" s="2">
        <v>300</v>
      </c>
    </row>
    <row r="49" spans="1:13" x14ac:dyDescent="0.35">
      <c r="A49" s="1"/>
      <c r="B49" s="1"/>
      <c r="C49" s="1"/>
      <c r="D49" s="1"/>
      <c r="E49" s="1"/>
      <c r="F49" s="1"/>
      <c r="G49" s="1" t="s">
        <v>31</v>
      </c>
      <c r="H49" s="1"/>
      <c r="I49" s="17"/>
      <c r="J49" s="3"/>
      <c r="K49" s="2"/>
      <c r="L49" s="3"/>
      <c r="M49" s="2"/>
    </row>
    <row r="50" spans="1:13" x14ac:dyDescent="0.35">
      <c r="A50" s="1"/>
      <c r="B50" s="1"/>
      <c r="C50" s="1"/>
      <c r="D50" s="1"/>
      <c r="E50" s="1"/>
      <c r="F50" s="1"/>
      <c r="G50" s="1"/>
      <c r="H50" s="1" t="s">
        <v>49</v>
      </c>
      <c r="I50" s="17">
        <v>6740</v>
      </c>
      <c r="J50" s="3"/>
      <c r="K50" s="2">
        <v>0</v>
      </c>
      <c r="L50" s="3"/>
      <c r="M50" s="2">
        <v>0</v>
      </c>
    </row>
    <row r="51" spans="1:13" x14ac:dyDescent="0.35">
      <c r="A51" s="1"/>
      <c r="B51" s="1"/>
      <c r="C51" s="1"/>
      <c r="D51" s="1"/>
      <c r="E51" s="1"/>
      <c r="F51" s="1"/>
      <c r="G51" s="1"/>
      <c r="H51" s="1" t="s">
        <v>37</v>
      </c>
      <c r="I51" s="17">
        <v>0</v>
      </c>
      <c r="J51" s="3"/>
      <c r="K51" s="2">
        <v>0</v>
      </c>
      <c r="L51" s="3"/>
      <c r="M51" s="2">
        <v>0</v>
      </c>
    </row>
    <row r="52" spans="1:13" ht="15" thickBot="1" x14ac:dyDescent="0.4">
      <c r="A52" s="1"/>
      <c r="B52" s="1"/>
      <c r="C52" s="1"/>
      <c r="D52" s="1"/>
      <c r="E52" s="1"/>
      <c r="F52" s="1"/>
      <c r="G52" s="1"/>
      <c r="H52" s="1" t="s">
        <v>50</v>
      </c>
      <c r="I52" s="18">
        <v>0</v>
      </c>
      <c r="J52" s="3"/>
      <c r="K52" s="4">
        <v>0</v>
      </c>
      <c r="L52" s="3"/>
      <c r="M52" s="4">
        <v>0</v>
      </c>
    </row>
    <row r="53" spans="1:13" x14ac:dyDescent="0.35">
      <c r="A53" s="1"/>
      <c r="B53" s="1"/>
      <c r="C53" s="1"/>
      <c r="D53" s="1"/>
      <c r="E53" s="1"/>
      <c r="F53" s="1"/>
      <c r="G53" s="1" t="s">
        <v>38</v>
      </c>
      <c r="H53" s="1"/>
      <c r="I53" s="17">
        <f>ROUND(SUM(I49:I52),5)</f>
        <v>6740</v>
      </c>
      <c r="J53" s="3"/>
      <c r="K53" s="2">
        <f>ROUND(SUM(K49:K52),5)</f>
        <v>0</v>
      </c>
      <c r="L53" s="3"/>
      <c r="M53" s="2">
        <f>ROUND(SUM(M49:M52),5)</f>
        <v>0</v>
      </c>
    </row>
    <row r="54" spans="1:13" ht="15" thickBot="1" x14ac:dyDescent="0.4">
      <c r="A54" s="1"/>
      <c r="B54" s="1"/>
      <c r="C54" s="1"/>
      <c r="D54" s="1"/>
      <c r="E54" s="1"/>
      <c r="F54" s="1"/>
      <c r="G54" s="1" t="s">
        <v>51</v>
      </c>
      <c r="H54" s="1"/>
      <c r="I54" s="18">
        <v>0</v>
      </c>
      <c r="J54" s="3"/>
      <c r="K54" s="4">
        <v>300</v>
      </c>
      <c r="L54" s="3"/>
      <c r="M54" s="4">
        <v>300</v>
      </c>
    </row>
    <row r="55" spans="1:13" x14ac:dyDescent="0.35">
      <c r="A55" s="1"/>
      <c r="B55" s="1"/>
      <c r="C55" s="1"/>
      <c r="D55" s="1"/>
      <c r="E55" s="1"/>
      <c r="F55" s="1" t="s">
        <v>52</v>
      </c>
      <c r="G55" s="1"/>
      <c r="H55" s="1"/>
      <c r="I55" s="17">
        <f>ROUND(SUM(I44:I48)+SUM(I53:I54),5)</f>
        <v>8084.26</v>
      </c>
      <c r="J55" s="3"/>
      <c r="K55" s="2">
        <f>ROUND(SUM(K44:K48)+SUM(K53:K54),5)</f>
        <v>1750</v>
      </c>
      <c r="L55" s="3"/>
      <c r="M55" s="2">
        <f>ROUND(SUM(M44:M48)+SUM(M53:M54),5)</f>
        <v>1750</v>
      </c>
    </row>
    <row r="56" spans="1:13" x14ac:dyDescent="0.35">
      <c r="A56" s="1"/>
      <c r="B56" s="1"/>
      <c r="C56" s="1"/>
      <c r="D56" s="1"/>
      <c r="E56" s="1"/>
      <c r="F56" s="1" t="s">
        <v>53</v>
      </c>
      <c r="G56" s="1"/>
      <c r="H56" s="1"/>
      <c r="I56" s="17">
        <v>125</v>
      </c>
      <c r="J56" s="3"/>
      <c r="K56" s="2">
        <v>249.98</v>
      </c>
      <c r="L56" s="3"/>
      <c r="M56" s="2">
        <v>500</v>
      </c>
    </row>
    <row r="57" spans="1:13" ht="15" thickBot="1" x14ac:dyDescent="0.4">
      <c r="A57" s="1"/>
      <c r="B57" s="1"/>
      <c r="C57" s="1"/>
      <c r="D57" s="1"/>
      <c r="E57" s="1"/>
      <c r="F57" s="1" t="s">
        <v>54</v>
      </c>
      <c r="G57" s="1"/>
      <c r="H57" s="1"/>
      <c r="I57" s="18">
        <v>500</v>
      </c>
      <c r="J57" s="3"/>
      <c r="K57" s="4"/>
      <c r="L57" s="3"/>
      <c r="M57" s="4"/>
    </row>
    <row r="58" spans="1:13" x14ac:dyDescent="0.35">
      <c r="A58" s="1"/>
      <c r="B58" s="1"/>
      <c r="C58" s="1"/>
      <c r="D58" s="1"/>
      <c r="E58" s="1" t="s">
        <v>55</v>
      </c>
      <c r="F58" s="1"/>
      <c r="G58" s="1"/>
      <c r="H58" s="1"/>
      <c r="I58" s="17">
        <f>ROUND(SUM(I42:I43)+SUM(I55:I57),5)</f>
        <v>14259.26</v>
      </c>
      <c r="J58" s="3"/>
      <c r="K58" s="2">
        <f>ROUND(SUM(K42:K43)+SUM(K55:K57),5)</f>
        <v>7549.98</v>
      </c>
      <c r="L58" s="3"/>
      <c r="M58" s="2">
        <f>ROUND(SUM(M42:M43)+SUM(M55:M57),5)</f>
        <v>13350</v>
      </c>
    </row>
    <row r="59" spans="1:13" x14ac:dyDescent="0.35">
      <c r="A59" s="1"/>
      <c r="B59" s="1"/>
      <c r="C59" s="1"/>
      <c r="D59" s="1"/>
      <c r="E59" s="1" t="s">
        <v>56</v>
      </c>
      <c r="F59" s="1"/>
      <c r="G59" s="1"/>
      <c r="H59" s="1"/>
      <c r="I59" s="17"/>
      <c r="J59" s="3"/>
      <c r="K59" s="2"/>
      <c r="L59" s="3"/>
      <c r="M59" s="2"/>
    </row>
    <row r="60" spans="1:13" ht="15" thickBot="1" x14ac:dyDescent="0.4">
      <c r="A60" s="1"/>
      <c r="B60" s="1"/>
      <c r="C60" s="1"/>
      <c r="D60" s="1"/>
      <c r="E60" s="1"/>
      <c r="F60" s="1" t="s">
        <v>57</v>
      </c>
      <c r="G60" s="1"/>
      <c r="H60" s="1"/>
      <c r="I60" s="18">
        <v>1270.33</v>
      </c>
      <c r="J60" s="3"/>
      <c r="K60" s="4">
        <v>800</v>
      </c>
      <c r="L60" s="3"/>
      <c r="M60" s="4">
        <v>800</v>
      </c>
    </row>
    <row r="61" spans="1:13" x14ac:dyDescent="0.35">
      <c r="A61" s="1"/>
      <c r="B61" s="1"/>
      <c r="C61" s="1"/>
      <c r="D61" s="1"/>
      <c r="E61" s="1" t="s">
        <v>58</v>
      </c>
      <c r="F61" s="1"/>
      <c r="G61" s="1"/>
      <c r="H61" s="1"/>
      <c r="I61" s="17">
        <f>ROUND(SUM(I59:I60),5)</f>
        <v>1270.33</v>
      </c>
      <c r="J61" s="3"/>
      <c r="K61" s="2">
        <f>ROUND(SUM(K59:K60),5)</f>
        <v>800</v>
      </c>
      <c r="L61" s="3"/>
      <c r="M61" s="2">
        <f>ROUND(SUM(M59:M60),5)</f>
        <v>800</v>
      </c>
    </row>
    <row r="62" spans="1:13" x14ac:dyDescent="0.35">
      <c r="A62" s="1"/>
      <c r="B62" s="1"/>
      <c r="C62" s="1"/>
      <c r="D62" s="1"/>
      <c r="E62" s="1" t="s">
        <v>59</v>
      </c>
      <c r="F62" s="1"/>
      <c r="G62" s="1"/>
      <c r="H62" s="1"/>
      <c r="I62" s="17"/>
      <c r="J62" s="3"/>
      <c r="K62" s="2"/>
      <c r="L62" s="3"/>
      <c r="M62" s="2"/>
    </row>
    <row r="63" spans="1:13" x14ac:dyDescent="0.35">
      <c r="A63" s="1"/>
      <c r="B63" s="1"/>
      <c r="C63" s="1"/>
      <c r="D63" s="1"/>
      <c r="E63" s="1"/>
      <c r="F63" s="1" t="s">
        <v>60</v>
      </c>
      <c r="G63" s="1"/>
      <c r="H63" s="1"/>
      <c r="I63" s="17">
        <v>512</v>
      </c>
      <c r="J63" s="3"/>
      <c r="K63" s="2">
        <v>150</v>
      </c>
      <c r="L63" s="3"/>
      <c r="M63" s="2">
        <v>300</v>
      </c>
    </row>
    <row r="64" spans="1:13" x14ac:dyDescent="0.35">
      <c r="A64" s="1"/>
      <c r="B64" s="1"/>
      <c r="C64" s="1"/>
      <c r="D64" s="1"/>
      <c r="E64" s="1"/>
      <c r="F64" s="1" t="s">
        <v>61</v>
      </c>
      <c r="G64" s="1"/>
      <c r="H64" s="1"/>
      <c r="I64" s="17">
        <v>66.45</v>
      </c>
      <c r="J64" s="3"/>
      <c r="K64" s="2">
        <v>110.02</v>
      </c>
      <c r="L64" s="3"/>
      <c r="M64" s="2">
        <v>220</v>
      </c>
    </row>
    <row r="65" spans="1:13" ht="15" thickBot="1" x14ac:dyDescent="0.4">
      <c r="A65" s="1"/>
      <c r="B65" s="1"/>
      <c r="C65" s="1"/>
      <c r="D65" s="1"/>
      <c r="E65" s="1"/>
      <c r="F65" s="1" t="s">
        <v>62</v>
      </c>
      <c r="G65" s="1"/>
      <c r="H65" s="1"/>
      <c r="I65" s="18">
        <v>0</v>
      </c>
      <c r="J65" s="3"/>
      <c r="K65" s="4">
        <v>87.52</v>
      </c>
      <c r="L65" s="3"/>
      <c r="M65" s="4">
        <v>175</v>
      </c>
    </row>
    <row r="66" spans="1:13" x14ac:dyDescent="0.35">
      <c r="A66" s="1"/>
      <c r="B66" s="1"/>
      <c r="C66" s="1"/>
      <c r="D66" s="1"/>
      <c r="E66" s="1" t="s">
        <v>63</v>
      </c>
      <c r="F66" s="1"/>
      <c r="G66" s="1"/>
      <c r="H66" s="1"/>
      <c r="I66" s="17">
        <f>ROUND(SUM(I62:I65),5)</f>
        <v>578.45000000000005</v>
      </c>
      <c r="J66" s="3"/>
      <c r="K66" s="2">
        <f>ROUND(SUM(K62:K65),5)</f>
        <v>347.54</v>
      </c>
      <c r="L66" s="3"/>
      <c r="M66" s="2">
        <f>ROUND(SUM(M62:M65),5)</f>
        <v>695</v>
      </c>
    </row>
    <row r="67" spans="1:13" x14ac:dyDescent="0.35">
      <c r="A67" s="1"/>
      <c r="B67" s="1"/>
      <c r="C67" s="1"/>
      <c r="D67" s="1"/>
      <c r="E67" s="1" t="s">
        <v>64</v>
      </c>
      <c r="F67" s="1"/>
      <c r="G67" s="1"/>
      <c r="H67" s="1"/>
      <c r="I67" s="17"/>
      <c r="J67" s="3"/>
      <c r="K67" s="2"/>
      <c r="L67" s="3"/>
      <c r="M67" s="2"/>
    </row>
    <row r="68" spans="1:13" x14ac:dyDescent="0.35">
      <c r="A68" s="1"/>
      <c r="B68" s="1"/>
      <c r="C68" s="1"/>
      <c r="D68" s="1"/>
      <c r="E68" s="1"/>
      <c r="F68" s="1" t="s">
        <v>65</v>
      </c>
      <c r="G68" s="1"/>
      <c r="H68" s="1"/>
      <c r="I68" s="17"/>
      <c r="J68" s="3"/>
      <c r="K68" s="2"/>
      <c r="L68" s="3"/>
      <c r="M68" s="2"/>
    </row>
    <row r="69" spans="1:13" x14ac:dyDescent="0.35">
      <c r="A69" s="1"/>
      <c r="B69" s="1"/>
      <c r="C69" s="1"/>
      <c r="D69" s="1"/>
      <c r="E69" s="1"/>
      <c r="F69" s="1"/>
      <c r="G69" s="1" t="s">
        <v>66</v>
      </c>
      <c r="H69" s="1"/>
      <c r="I69" s="17">
        <v>92.5</v>
      </c>
      <c r="J69" s="3"/>
      <c r="K69" s="2"/>
      <c r="L69" s="3"/>
      <c r="M69" s="2"/>
    </row>
    <row r="70" spans="1:13" ht="15" thickBot="1" x14ac:dyDescent="0.4">
      <c r="A70" s="1"/>
      <c r="B70" s="1"/>
      <c r="C70" s="1"/>
      <c r="D70" s="1"/>
      <c r="E70" s="1"/>
      <c r="F70" s="1"/>
      <c r="G70" s="1" t="s">
        <v>67</v>
      </c>
      <c r="H70" s="1"/>
      <c r="I70" s="18">
        <v>296.36</v>
      </c>
      <c r="J70" s="3"/>
      <c r="K70" s="4">
        <v>400.04</v>
      </c>
      <c r="L70" s="3"/>
      <c r="M70" s="4">
        <v>800</v>
      </c>
    </row>
    <row r="71" spans="1:13" x14ac:dyDescent="0.35">
      <c r="A71" s="1"/>
      <c r="B71" s="1"/>
      <c r="C71" s="1"/>
      <c r="D71" s="1"/>
      <c r="E71" s="1"/>
      <c r="F71" s="1" t="s">
        <v>68</v>
      </c>
      <c r="G71" s="1"/>
      <c r="H71" s="1"/>
      <c r="I71" s="17">
        <f>ROUND(SUM(I68:I70),5)</f>
        <v>388.86</v>
      </c>
      <c r="J71" s="3"/>
      <c r="K71" s="2">
        <f>ROUND(SUM(K68:K70),5)</f>
        <v>400.04</v>
      </c>
      <c r="L71" s="3"/>
      <c r="M71" s="2">
        <f>ROUND(SUM(M68:M70),5)</f>
        <v>800</v>
      </c>
    </row>
    <row r="72" spans="1:13" x14ac:dyDescent="0.35">
      <c r="A72" s="1"/>
      <c r="B72" s="1"/>
      <c r="C72" s="1"/>
      <c r="D72" s="1"/>
      <c r="E72" s="1"/>
      <c r="F72" s="1" t="s">
        <v>69</v>
      </c>
      <c r="G72" s="1"/>
      <c r="H72" s="1"/>
      <c r="I72" s="17">
        <v>137.58000000000001</v>
      </c>
      <c r="J72" s="3"/>
      <c r="K72" s="2">
        <v>75</v>
      </c>
      <c r="L72" s="3"/>
      <c r="M72" s="2">
        <v>150</v>
      </c>
    </row>
    <row r="73" spans="1:13" x14ac:dyDescent="0.35">
      <c r="A73" s="1"/>
      <c r="B73" s="1"/>
      <c r="C73" s="1"/>
      <c r="D73" s="1"/>
      <c r="E73" s="1"/>
      <c r="F73" s="1" t="s">
        <v>70</v>
      </c>
      <c r="G73" s="1"/>
      <c r="H73" s="1"/>
      <c r="I73" s="17">
        <v>780</v>
      </c>
      <c r="J73" s="3"/>
      <c r="K73" s="2">
        <v>780</v>
      </c>
      <c r="L73" s="3"/>
      <c r="M73" s="2">
        <v>1560</v>
      </c>
    </row>
    <row r="74" spans="1:13" x14ac:dyDescent="0.35">
      <c r="A74" s="1"/>
      <c r="B74" s="1"/>
      <c r="C74" s="1"/>
      <c r="D74" s="1"/>
      <c r="E74" s="1"/>
      <c r="F74" s="1" t="s">
        <v>71</v>
      </c>
      <c r="G74" s="1"/>
      <c r="H74" s="1"/>
      <c r="I74" s="17">
        <v>205</v>
      </c>
      <c r="J74" s="3"/>
      <c r="K74" s="2">
        <v>300</v>
      </c>
      <c r="L74" s="3"/>
      <c r="M74" s="2">
        <v>300</v>
      </c>
    </row>
    <row r="75" spans="1:13" x14ac:dyDescent="0.35">
      <c r="A75" s="1"/>
      <c r="B75" s="1"/>
      <c r="C75" s="1"/>
      <c r="D75" s="1"/>
      <c r="E75" s="1"/>
      <c r="F75" s="1" t="s">
        <v>72</v>
      </c>
      <c r="G75" s="1"/>
      <c r="H75" s="1"/>
      <c r="I75" s="17">
        <v>283.67</v>
      </c>
      <c r="J75" s="3"/>
      <c r="K75" s="2">
        <v>150</v>
      </c>
      <c r="L75" s="3"/>
      <c r="M75" s="2">
        <v>300</v>
      </c>
    </row>
    <row r="76" spans="1:13" x14ac:dyDescent="0.35">
      <c r="A76" s="1"/>
      <c r="B76" s="1"/>
      <c r="C76" s="1"/>
      <c r="D76" s="1"/>
      <c r="E76" s="1"/>
      <c r="F76" s="1" t="s">
        <v>73</v>
      </c>
      <c r="G76" s="1"/>
      <c r="H76" s="1"/>
      <c r="I76" s="17">
        <v>0</v>
      </c>
      <c r="J76" s="3"/>
      <c r="K76" s="2">
        <v>75</v>
      </c>
      <c r="L76" s="3"/>
      <c r="M76" s="2">
        <v>150</v>
      </c>
    </row>
    <row r="77" spans="1:13" x14ac:dyDescent="0.35">
      <c r="A77" s="1"/>
      <c r="B77" s="1"/>
      <c r="C77" s="1"/>
      <c r="D77" s="1"/>
      <c r="E77" s="1"/>
      <c r="F77" s="1" t="s">
        <v>74</v>
      </c>
      <c r="G77" s="1"/>
      <c r="H77" s="1"/>
      <c r="I77" s="17">
        <v>471.91</v>
      </c>
      <c r="J77" s="3"/>
      <c r="K77" s="2"/>
      <c r="L77" s="3"/>
      <c r="M77" s="2"/>
    </row>
    <row r="78" spans="1:13" x14ac:dyDescent="0.35">
      <c r="A78" s="1"/>
      <c r="B78" s="1"/>
      <c r="C78" s="1"/>
      <c r="D78" s="1"/>
      <c r="E78" s="1"/>
      <c r="F78" s="1" t="s">
        <v>75</v>
      </c>
      <c r="G78" s="1"/>
      <c r="H78" s="1"/>
      <c r="I78" s="17"/>
      <c r="J78" s="3"/>
      <c r="K78" s="2"/>
      <c r="L78" s="3"/>
      <c r="M78" s="2"/>
    </row>
    <row r="79" spans="1:13" x14ac:dyDescent="0.35">
      <c r="A79" s="1"/>
      <c r="B79" s="1"/>
      <c r="C79" s="1"/>
      <c r="D79" s="1"/>
      <c r="E79" s="1"/>
      <c r="F79" s="1"/>
      <c r="G79" s="1" t="s">
        <v>76</v>
      </c>
      <c r="H79" s="1"/>
      <c r="I79" s="17">
        <v>0</v>
      </c>
      <c r="J79" s="3"/>
      <c r="K79" s="2">
        <v>75</v>
      </c>
      <c r="L79" s="3"/>
      <c r="M79" s="2">
        <v>300</v>
      </c>
    </row>
    <row r="80" spans="1:13" x14ac:dyDescent="0.35">
      <c r="A80" s="1"/>
      <c r="B80" s="1"/>
      <c r="C80" s="1"/>
      <c r="D80" s="1"/>
      <c r="E80" s="1"/>
      <c r="F80" s="1"/>
      <c r="G80" s="1" t="s">
        <v>77</v>
      </c>
      <c r="H80" s="1"/>
      <c r="I80" s="17">
        <v>2570</v>
      </c>
      <c r="J80" s="3"/>
      <c r="K80" s="2">
        <v>2949.98</v>
      </c>
      <c r="L80" s="3"/>
      <c r="M80" s="2">
        <v>5900</v>
      </c>
    </row>
    <row r="81" spans="1:13" ht="15" thickBot="1" x14ac:dyDescent="0.4">
      <c r="A81" s="1"/>
      <c r="B81" s="1"/>
      <c r="C81" s="1"/>
      <c r="D81" s="1"/>
      <c r="E81" s="1"/>
      <c r="F81" s="1"/>
      <c r="G81" s="1" t="s">
        <v>78</v>
      </c>
      <c r="H81" s="1"/>
      <c r="I81" s="18">
        <v>105</v>
      </c>
      <c r="J81" s="3"/>
      <c r="K81" s="4">
        <v>0</v>
      </c>
      <c r="L81" s="3"/>
      <c r="M81" s="4">
        <v>0</v>
      </c>
    </row>
    <row r="82" spans="1:13" x14ac:dyDescent="0.35">
      <c r="A82" s="1"/>
      <c r="B82" s="1"/>
      <c r="C82" s="1"/>
      <c r="D82" s="1"/>
      <c r="E82" s="1"/>
      <c r="F82" s="1" t="s">
        <v>79</v>
      </c>
      <c r="G82" s="1"/>
      <c r="H82" s="1"/>
      <c r="I82" s="17">
        <f>ROUND(SUM(I78:I81),5)</f>
        <v>2675</v>
      </c>
      <c r="J82" s="3"/>
      <c r="K82" s="2">
        <f>ROUND(SUM(K78:K81),5)</f>
        <v>3024.98</v>
      </c>
      <c r="L82" s="3"/>
      <c r="M82" s="2">
        <f>ROUND(SUM(M78:M81),5)</f>
        <v>6200</v>
      </c>
    </row>
    <row r="83" spans="1:13" x14ac:dyDescent="0.35">
      <c r="A83" s="1"/>
      <c r="B83" s="1"/>
      <c r="C83" s="1"/>
      <c r="D83" s="1"/>
      <c r="E83" s="1"/>
      <c r="F83" s="1" t="s">
        <v>80</v>
      </c>
      <c r="G83" s="1"/>
      <c r="H83" s="1"/>
      <c r="I83" s="17"/>
      <c r="J83" s="3"/>
      <c r="K83" s="2"/>
      <c r="L83" s="3"/>
      <c r="M83" s="2"/>
    </row>
    <row r="84" spans="1:13" x14ac:dyDescent="0.35">
      <c r="A84" s="1"/>
      <c r="B84" s="1"/>
      <c r="C84" s="1"/>
      <c r="D84" s="1"/>
      <c r="E84" s="1"/>
      <c r="F84" s="1"/>
      <c r="G84" s="1" t="s">
        <v>81</v>
      </c>
      <c r="H84" s="1"/>
      <c r="I84" s="17">
        <v>157.4</v>
      </c>
      <c r="J84" s="3"/>
      <c r="K84" s="2">
        <v>0</v>
      </c>
      <c r="L84" s="3"/>
      <c r="M84" s="2">
        <v>180</v>
      </c>
    </row>
    <row r="85" spans="1:13" x14ac:dyDescent="0.35">
      <c r="A85" s="1"/>
      <c r="B85" s="1"/>
      <c r="C85" s="1"/>
      <c r="D85" s="1"/>
      <c r="E85" s="1"/>
      <c r="F85" s="1"/>
      <c r="G85" s="1" t="s">
        <v>82</v>
      </c>
      <c r="H85" s="1"/>
      <c r="I85" s="17">
        <v>0</v>
      </c>
      <c r="J85" s="3"/>
      <c r="K85" s="2">
        <v>75</v>
      </c>
      <c r="L85" s="3"/>
      <c r="M85" s="2">
        <v>150</v>
      </c>
    </row>
    <row r="86" spans="1:13" x14ac:dyDescent="0.35">
      <c r="A86" s="1"/>
      <c r="B86" s="1"/>
      <c r="C86" s="1"/>
      <c r="D86" s="1"/>
      <c r="E86" s="1"/>
      <c r="F86" s="1"/>
      <c r="G86" s="1" t="s">
        <v>83</v>
      </c>
      <c r="H86" s="1"/>
      <c r="I86" s="17">
        <v>0</v>
      </c>
      <c r="J86" s="3"/>
      <c r="K86" s="2">
        <v>80.02</v>
      </c>
      <c r="L86" s="3"/>
      <c r="M86" s="2">
        <v>160</v>
      </c>
    </row>
    <row r="87" spans="1:13" x14ac:dyDescent="0.35">
      <c r="A87" s="1"/>
      <c r="B87" s="1"/>
      <c r="C87" s="1"/>
      <c r="D87" s="1"/>
      <c r="E87" s="1"/>
      <c r="F87" s="1"/>
      <c r="G87" s="1" t="s">
        <v>84</v>
      </c>
      <c r="H87" s="1"/>
      <c r="I87" s="17">
        <v>207.98</v>
      </c>
      <c r="J87" s="3"/>
      <c r="K87" s="2">
        <v>150</v>
      </c>
      <c r="L87" s="3"/>
      <c r="M87" s="2">
        <v>300</v>
      </c>
    </row>
    <row r="88" spans="1:13" ht="15" thickBot="1" x14ac:dyDescent="0.4">
      <c r="A88" s="1"/>
      <c r="B88" s="1"/>
      <c r="C88" s="1"/>
      <c r="D88" s="1"/>
      <c r="E88" s="1"/>
      <c r="F88" s="1"/>
      <c r="G88" s="1" t="s">
        <v>85</v>
      </c>
      <c r="H88" s="1"/>
      <c r="I88" s="18">
        <v>60</v>
      </c>
      <c r="J88" s="3"/>
      <c r="K88" s="4">
        <v>137.47999999999999</v>
      </c>
      <c r="L88" s="3"/>
      <c r="M88" s="4">
        <v>275</v>
      </c>
    </row>
    <row r="89" spans="1:13" x14ac:dyDescent="0.35">
      <c r="A89" s="1"/>
      <c r="B89" s="1"/>
      <c r="C89" s="1"/>
      <c r="D89" s="1"/>
      <c r="E89" s="1"/>
      <c r="F89" s="1" t="s">
        <v>86</v>
      </c>
      <c r="G89" s="1"/>
      <c r="H89" s="1"/>
      <c r="I89" s="17">
        <f>ROUND(SUM(I83:I88),5)</f>
        <v>425.38</v>
      </c>
      <c r="J89" s="3"/>
      <c r="K89" s="2">
        <f>ROUND(SUM(K83:K88),5)</f>
        <v>442.5</v>
      </c>
      <c r="L89" s="3"/>
      <c r="M89" s="2">
        <f>ROUND(SUM(M83:M88),5)</f>
        <v>1065</v>
      </c>
    </row>
    <row r="90" spans="1:13" x14ac:dyDescent="0.35">
      <c r="A90" s="1"/>
      <c r="B90" s="1"/>
      <c r="C90" s="1"/>
      <c r="D90" s="1"/>
      <c r="E90" s="1"/>
      <c r="F90" s="1" t="s">
        <v>87</v>
      </c>
      <c r="G90" s="1"/>
      <c r="H90" s="1"/>
      <c r="I90" s="17">
        <v>680.73</v>
      </c>
      <c r="J90" s="3"/>
      <c r="K90" s="2">
        <v>450</v>
      </c>
      <c r="L90" s="3"/>
      <c r="M90" s="2">
        <v>900</v>
      </c>
    </row>
    <row r="91" spans="1:13" x14ac:dyDescent="0.35">
      <c r="A91" s="1"/>
      <c r="B91" s="1"/>
      <c r="C91" s="1"/>
      <c r="D91" s="1"/>
      <c r="E91" s="1"/>
      <c r="F91" s="1" t="s">
        <v>88</v>
      </c>
      <c r="G91" s="1"/>
      <c r="H91" s="1"/>
      <c r="I91" s="17"/>
      <c r="J91" s="3"/>
      <c r="K91" s="2"/>
      <c r="L91" s="3"/>
      <c r="M91" s="2"/>
    </row>
    <row r="92" spans="1:13" x14ac:dyDescent="0.35">
      <c r="A92" s="1"/>
      <c r="B92" s="1"/>
      <c r="C92" s="1"/>
      <c r="D92" s="1"/>
      <c r="E92" s="1"/>
      <c r="F92" s="1"/>
      <c r="G92" s="1" t="s">
        <v>89</v>
      </c>
      <c r="H92" s="1"/>
      <c r="I92" s="17">
        <v>120</v>
      </c>
      <c r="J92" s="3"/>
      <c r="K92" s="2">
        <v>120</v>
      </c>
      <c r="L92" s="3"/>
      <c r="M92" s="2">
        <v>240</v>
      </c>
    </row>
    <row r="93" spans="1:13" ht="15" thickBot="1" x14ac:dyDescent="0.4">
      <c r="A93" s="1"/>
      <c r="B93" s="1"/>
      <c r="C93" s="1"/>
      <c r="D93" s="1"/>
      <c r="E93" s="1"/>
      <c r="F93" s="1"/>
      <c r="G93" s="1" t="s">
        <v>90</v>
      </c>
      <c r="H93" s="1"/>
      <c r="I93" s="18">
        <v>568.33000000000004</v>
      </c>
      <c r="J93" s="3"/>
      <c r="K93" s="4">
        <v>650.02</v>
      </c>
      <c r="L93" s="3"/>
      <c r="M93" s="4">
        <v>1300</v>
      </c>
    </row>
    <row r="94" spans="1:13" x14ac:dyDescent="0.35">
      <c r="A94" s="1"/>
      <c r="B94" s="1"/>
      <c r="C94" s="1"/>
      <c r="D94" s="1"/>
      <c r="E94" s="1"/>
      <c r="F94" s="1" t="s">
        <v>91</v>
      </c>
      <c r="G94" s="1"/>
      <c r="H94" s="1"/>
      <c r="I94" s="17">
        <f>ROUND(SUM(I91:I93),5)</f>
        <v>688.33</v>
      </c>
      <c r="J94" s="3"/>
      <c r="K94" s="2">
        <f>ROUND(SUM(K91:K93),5)</f>
        <v>770.02</v>
      </c>
      <c r="L94" s="3"/>
      <c r="M94" s="2">
        <f>ROUND(SUM(M91:M93),5)</f>
        <v>1540</v>
      </c>
    </row>
    <row r="95" spans="1:13" x14ac:dyDescent="0.35">
      <c r="A95" s="1"/>
      <c r="B95" s="1"/>
      <c r="C95" s="1"/>
      <c r="D95" s="1"/>
      <c r="E95" s="1"/>
      <c r="F95" s="1" t="s">
        <v>92</v>
      </c>
      <c r="G95" s="1"/>
      <c r="H95" s="1"/>
      <c r="I95" s="17">
        <v>0</v>
      </c>
      <c r="J95" s="3"/>
      <c r="K95" s="2">
        <v>0</v>
      </c>
      <c r="L95" s="3"/>
      <c r="M95" s="2">
        <v>0</v>
      </c>
    </row>
    <row r="96" spans="1:13" x14ac:dyDescent="0.35">
      <c r="A96" s="1"/>
      <c r="B96" s="1"/>
      <c r="C96" s="1"/>
      <c r="D96" s="1"/>
      <c r="E96" s="1"/>
      <c r="F96" s="1" t="s">
        <v>93</v>
      </c>
      <c r="G96" s="1"/>
      <c r="H96" s="1"/>
      <c r="I96" s="17">
        <v>19.95</v>
      </c>
      <c r="J96" s="3"/>
      <c r="K96" s="2">
        <v>0</v>
      </c>
      <c r="L96" s="3"/>
      <c r="M96" s="2">
        <v>20</v>
      </c>
    </row>
    <row r="97" spans="1:13" x14ac:dyDescent="0.35">
      <c r="A97" s="1"/>
      <c r="B97" s="1"/>
      <c r="C97" s="1"/>
      <c r="D97" s="1"/>
      <c r="E97" s="1"/>
      <c r="F97" s="1" t="s">
        <v>94</v>
      </c>
      <c r="G97" s="1"/>
      <c r="H97" s="1"/>
      <c r="I97" s="17"/>
      <c r="J97" s="3"/>
      <c r="K97" s="2"/>
      <c r="L97" s="3"/>
      <c r="M97" s="2"/>
    </row>
    <row r="98" spans="1:13" x14ac:dyDescent="0.35">
      <c r="A98" s="1"/>
      <c r="B98" s="1"/>
      <c r="C98" s="1"/>
      <c r="D98" s="1"/>
      <c r="E98" s="1"/>
      <c r="F98" s="1"/>
      <c r="G98" s="1" t="s">
        <v>95</v>
      </c>
      <c r="H98" s="1"/>
      <c r="I98" s="17">
        <v>115.99</v>
      </c>
      <c r="J98" s="3"/>
      <c r="K98" s="2">
        <v>180</v>
      </c>
      <c r="L98" s="3"/>
      <c r="M98" s="2">
        <v>360</v>
      </c>
    </row>
    <row r="99" spans="1:13" ht="15" thickBot="1" x14ac:dyDescent="0.4">
      <c r="A99" s="1"/>
      <c r="B99" s="1"/>
      <c r="C99" s="1"/>
      <c r="D99" s="1"/>
      <c r="E99" s="1"/>
      <c r="F99" s="1"/>
      <c r="G99" s="1" t="s">
        <v>96</v>
      </c>
      <c r="H99" s="1"/>
      <c r="I99" s="18">
        <v>388.84</v>
      </c>
      <c r="J99" s="3"/>
      <c r="K99" s="4">
        <v>350</v>
      </c>
      <c r="L99" s="3"/>
      <c r="M99" s="4">
        <v>700</v>
      </c>
    </row>
    <row r="100" spans="1:13" x14ac:dyDescent="0.35">
      <c r="A100" s="1"/>
      <c r="B100" s="1"/>
      <c r="C100" s="1"/>
      <c r="D100" s="1"/>
      <c r="E100" s="1"/>
      <c r="F100" s="1" t="s">
        <v>97</v>
      </c>
      <c r="G100" s="1"/>
      <c r="H100" s="1"/>
      <c r="I100" s="17">
        <f>ROUND(SUM(I97:I99),5)</f>
        <v>504.83</v>
      </c>
      <c r="J100" s="3"/>
      <c r="K100" s="2">
        <f>ROUND(SUM(K97:K99),5)</f>
        <v>530</v>
      </c>
      <c r="L100" s="3"/>
      <c r="M100" s="2">
        <f>ROUND(SUM(M97:M99),5)</f>
        <v>1060</v>
      </c>
    </row>
    <row r="101" spans="1:13" ht="15" thickBot="1" x14ac:dyDescent="0.4">
      <c r="A101" s="1"/>
      <c r="B101" s="1"/>
      <c r="C101" s="1"/>
      <c r="D101" s="1"/>
      <c r="E101" s="1"/>
      <c r="F101" s="1" t="s">
        <v>98</v>
      </c>
      <c r="G101" s="1"/>
      <c r="H101" s="1"/>
      <c r="I101" s="18">
        <v>713.6</v>
      </c>
      <c r="J101" s="3"/>
      <c r="K101" s="4">
        <v>200.02</v>
      </c>
      <c r="L101" s="3"/>
      <c r="M101" s="4">
        <v>400</v>
      </c>
    </row>
    <row r="102" spans="1:13" x14ac:dyDescent="0.35">
      <c r="A102" s="1"/>
      <c r="B102" s="1"/>
      <c r="C102" s="1"/>
      <c r="D102" s="1"/>
      <c r="E102" s="1" t="s">
        <v>99</v>
      </c>
      <c r="F102" s="1"/>
      <c r="G102" s="1"/>
      <c r="H102" s="1"/>
      <c r="I102" s="17">
        <f>ROUND(I67+SUM(I71:I77)+I82+SUM(I89:I90)+SUM(I94:I96)+SUM(I100:I101),5)</f>
        <v>7974.84</v>
      </c>
      <c r="J102" s="3"/>
      <c r="K102" s="2">
        <f>ROUND(K67+SUM(K71:K77)+K82+SUM(K89:K90)+SUM(K94:K96)+SUM(K100:K101),5)</f>
        <v>7197.56</v>
      </c>
      <c r="L102" s="3"/>
      <c r="M102" s="2">
        <f>ROUND(M67+SUM(M71:M77)+M82+SUM(M89:M90)+SUM(M94:M96)+SUM(M100:M101),5)</f>
        <v>14445</v>
      </c>
    </row>
    <row r="103" spans="1:13" x14ac:dyDescent="0.35">
      <c r="A103" s="1"/>
      <c r="B103" s="1"/>
      <c r="C103" s="1"/>
      <c r="D103" s="1"/>
      <c r="E103" s="1" t="s">
        <v>100</v>
      </c>
      <c r="F103" s="1"/>
      <c r="G103" s="1"/>
      <c r="H103" s="1"/>
      <c r="I103" s="17"/>
      <c r="J103" s="3"/>
      <c r="K103" s="2"/>
      <c r="L103" s="3"/>
      <c r="M103" s="2"/>
    </row>
    <row r="104" spans="1:13" x14ac:dyDescent="0.35">
      <c r="A104" s="1"/>
      <c r="B104" s="1"/>
      <c r="C104" s="1"/>
      <c r="D104" s="1"/>
      <c r="E104" s="1"/>
      <c r="F104" s="1" t="s">
        <v>101</v>
      </c>
      <c r="G104" s="1"/>
      <c r="H104" s="1"/>
      <c r="I104" s="17">
        <v>150</v>
      </c>
      <c r="J104" s="3"/>
      <c r="K104" s="2">
        <v>150</v>
      </c>
      <c r="L104" s="3"/>
      <c r="M104" s="2">
        <v>300</v>
      </c>
    </row>
    <row r="105" spans="1:13" x14ac:dyDescent="0.35">
      <c r="A105" s="1"/>
      <c r="B105" s="1"/>
      <c r="C105" s="1"/>
      <c r="D105" s="1"/>
      <c r="E105" s="1"/>
      <c r="F105" s="1" t="s">
        <v>102</v>
      </c>
      <c r="G105" s="1"/>
      <c r="H105" s="1"/>
      <c r="I105" s="17">
        <v>12000</v>
      </c>
      <c r="J105" s="3"/>
      <c r="K105" s="2">
        <v>12000</v>
      </c>
      <c r="L105" s="3"/>
      <c r="M105" s="2">
        <v>24000</v>
      </c>
    </row>
    <row r="106" spans="1:13" x14ac:dyDescent="0.35">
      <c r="A106" s="1"/>
      <c r="B106" s="1"/>
      <c r="C106" s="1"/>
      <c r="D106" s="1"/>
      <c r="E106" s="1"/>
      <c r="F106" s="1" t="s">
        <v>103</v>
      </c>
      <c r="G106" s="1"/>
      <c r="H106" s="1"/>
      <c r="I106" s="17">
        <v>6057.3</v>
      </c>
      <c r="J106" s="3"/>
      <c r="K106" s="2">
        <v>5136.08</v>
      </c>
      <c r="L106" s="3"/>
      <c r="M106" s="2">
        <v>10272.14</v>
      </c>
    </row>
    <row r="107" spans="1:13" x14ac:dyDescent="0.35">
      <c r="A107" s="1"/>
      <c r="B107" s="1"/>
      <c r="C107" s="1"/>
      <c r="D107" s="1"/>
      <c r="E107" s="1"/>
      <c r="F107" s="1" t="s">
        <v>104</v>
      </c>
      <c r="G107" s="1"/>
      <c r="H107" s="1"/>
      <c r="I107" s="17">
        <v>1800</v>
      </c>
      <c r="J107" s="3"/>
      <c r="K107" s="2">
        <v>1800</v>
      </c>
      <c r="L107" s="3"/>
      <c r="M107" s="2">
        <v>3600</v>
      </c>
    </row>
    <row r="108" spans="1:13" x14ac:dyDescent="0.35">
      <c r="A108" s="1"/>
      <c r="B108" s="1"/>
      <c r="C108" s="1"/>
      <c r="D108" s="1"/>
      <c r="E108" s="1"/>
      <c r="F108" s="1" t="s">
        <v>105</v>
      </c>
      <c r="G108" s="1"/>
      <c r="H108" s="1"/>
      <c r="I108" s="17">
        <v>19474.439999999999</v>
      </c>
      <c r="J108" s="3"/>
      <c r="K108" s="2">
        <v>19369.810000000001</v>
      </c>
      <c r="L108" s="3"/>
      <c r="M108" s="2">
        <v>38739.61</v>
      </c>
    </row>
    <row r="109" spans="1:13" x14ac:dyDescent="0.35">
      <c r="A109" s="1"/>
      <c r="B109" s="1"/>
      <c r="C109" s="1"/>
      <c r="D109" s="1"/>
      <c r="E109" s="1"/>
      <c r="F109" s="1" t="s">
        <v>106</v>
      </c>
      <c r="G109" s="1"/>
      <c r="H109" s="1"/>
      <c r="I109" s="17">
        <v>4799.6400000000003</v>
      </c>
      <c r="J109" s="3"/>
      <c r="K109" s="2">
        <v>4799.6899999999996</v>
      </c>
      <c r="L109" s="3"/>
      <c r="M109" s="2">
        <v>9599.39</v>
      </c>
    </row>
    <row r="110" spans="1:13" ht="15" thickBot="1" x14ac:dyDescent="0.4">
      <c r="A110" s="1"/>
      <c r="B110" s="1"/>
      <c r="C110" s="1"/>
      <c r="D110" s="1"/>
      <c r="E110" s="1"/>
      <c r="F110" s="1" t="s">
        <v>107</v>
      </c>
      <c r="G110" s="1"/>
      <c r="H110" s="1"/>
      <c r="I110" s="18">
        <v>0</v>
      </c>
      <c r="J110" s="3"/>
      <c r="K110" s="4">
        <v>0</v>
      </c>
      <c r="L110" s="3"/>
      <c r="M110" s="4">
        <v>0</v>
      </c>
    </row>
    <row r="111" spans="1:13" x14ac:dyDescent="0.35">
      <c r="A111" s="1"/>
      <c r="B111" s="1"/>
      <c r="C111" s="1"/>
      <c r="D111" s="1"/>
      <c r="E111" s="1" t="s">
        <v>108</v>
      </c>
      <c r="F111" s="1"/>
      <c r="G111" s="1"/>
      <c r="H111" s="1"/>
      <c r="I111" s="17">
        <f>ROUND(SUM(I103:I110),5)</f>
        <v>44281.38</v>
      </c>
      <c r="J111" s="3"/>
      <c r="K111" s="2">
        <f>ROUND(SUM(K103:K110),5)</f>
        <v>43255.58</v>
      </c>
      <c r="L111" s="3"/>
      <c r="M111" s="2">
        <f>ROUND(SUM(M103:M110),5)</f>
        <v>86511.14</v>
      </c>
    </row>
    <row r="112" spans="1:13" x14ac:dyDescent="0.35">
      <c r="A112" s="1"/>
      <c r="B112" s="1"/>
      <c r="C112" s="1"/>
      <c r="D112" s="1"/>
      <c r="E112" s="1" t="s">
        <v>109</v>
      </c>
      <c r="F112" s="1"/>
      <c r="G112" s="1"/>
      <c r="H112" s="1"/>
      <c r="I112" s="17"/>
      <c r="J112" s="3"/>
      <c r="K112" s="2"/>
      <c r="L112" s="3"/>
      <c r="M112" s="2"/>
    </row>
    <row r="113" spans="1:13" x14ac:dyDescent="0.35">
      <c r="A113" s="1"/>
      <c r="B113" s="1"/>
      <c r="C113" s="1"/>
      <c r="D113" s="1"/>
      <c r="E113" s="1"/>
      <c r="F113" s="1" t="s">
        <v>110</v>
      </c>
      <c r="G113" s="1"/>
      <c r="H113" s="1"/>
      <c r="I113" s="17">
        <v>1205.4100000000001</v>
      </c>
      <c r="J113" s="3"/>
      <c r="K113" s="2">
        <v>1000.04</v>
      </c>
      <c r="L113" s="3"/>
      <c r="M113" s="2">
        <v>2000</v>
      </c>
    </row>
    <row r="114" spans="1:13" x14ac:dyDescent="0.35">
      <c r="A114" s="1"/>
      <c r="B114" s="1"/>
      <c r="C114" s="1"/>
      <c r="D114" s="1"/>
      <c r="E114" s="1"/>
      <c r="F114" s="1" t="s">
        <v>111</v>
      </c>
      <c r="G114" s="1"/>
      <c r="H114" s="1"/>
      <c r="I114" s="17">
        <v>2550.7199999999998</v>
      </c>
      <c r="J114" s="3"/>
      <c r="K114" s="2">
        <v>2127.52</v>
      </c>
      <c r="L114" s="3"/>
      <c r="M114" s="2">
        <v>4255</v>
      </c>
    </row>
    <row r="115" spans="1:13" x14ac:dyDescent="0.35">
      <c r="A115" s="1"/>
      <c r="B115" s="1"/>
      <c r="C115" s="1"/>
      <c r="D115" s="1"/>
      <c r="E115" s="1"/>
      <c r="F115" s="1" t="s">
        <v>112</v>
      </c>
      <c r="G115" s="1"/>
      <c r="H115" s="1"/>
      <c r="I115" s="17">
        <v>-65</v>
      </c>
      <c r="J115" s="3"/>
      <c r="K115" s="2">
        <v>0</v>
      </c>
      <c r="L115" s="3"/>
      <c r="M115" s="2">
        <v>2400</v>
      </c>
    </row>
    <row r="116" spans="1:13" x14ac:dyDescent="0.35">
      <c r="A116" s="1"/>
      <c r="B116" s="1"/>
      <c r="C116" s="1"/>
      <c r="D116" s="1"/>
      <c r="E116" s="1"/>
      <c r="F116" s="1" t="s">
        <v>113</v>
      </c>
      <c r="G116" s="1"/>
      <c r="H116" s="1"/>
      <c r="I116" s="17">
        <v>2025</v>
      </c>
      <c r="J116" s="3"/>
      <c r="K116" s="2">
        <v>2100</v>
      </c>
      <c r="L116" s="3"/>
      <c r="M116" s="2">
        <v>3795</v>
      </c>
    </row>
    <row r="117" spans="1:13" x14ac:dyDescent="0.35">
      <c r="A117" s="1"/>
      <c r="B117" s="1"/>
      <c r="C117" s="1"/>
      <c r="D117" s="1"/>
      <c r="E117" s="1"/>
      <c r="F117" s="1" t="s">
        <v>114</v>
      </c>
      <c r="G117" s="1"/>
      <c r="H117" s="1"/>
      <c r="I117" s="17">
        <v>0</v>
      </c>
      <c r="J117" s="3"/>
      <c r="K117" s="2">
        <v>500.02</v>
      </c>
      <c r="L117" s="3"/>
      <c r="M117" s="2">
        <v>1000</v>
      </c>
    </row>
    <row r="118" spans="1:13" ht="15" thickBot="1" x14ac:dyDescent="0.4">
      <c r="A118" s="1"/>
      <c r="B118" s="1"/>
      <c r="C118" s="1"/>
      <c r="D118" s="1"/>
      <c r="E118" s="1"/>
      <c r="F118" s="1" t="s">
        <v>115</v>
      </c>
      <c r="G118" s="1"/>
      <c r="H118" s="1"/>
      <c r="I118" s="17">
        <v>0</v>
      </c>
      <c r="J118" s="3"/>
      <c r="K118" s="2">
        <v>0</v>
      </c>
      <c r="L118" s="3"/>
      <c r="M118" s="2">
        <v>0</v>
      </c>
    </row>
    <row r="119" spans="1:13" ht="15" thickBot="1" x14ac:dyDescent="0.4">
      <c r="A119" s="1"/>
      <c r="B119" s="1"/>
      <c r="C119" s="1"/>
      <c r="D119" s="1"/>
      <c r="E119" s="1" t="s">
        <v>116</v>
      </c>
      <c r="F119" s="1"/>
      <c r="G119" s="1"/>
      <c r="H119" s="1"/>
      <c r="I119" s="19">
        <f>ROUND(SUM(I112:I118),5)</f>
        <v>5716.13</v>
      </c>
      <c r="J119" s="3"/>
      <c r="K119" s="5">
        <f>ROUND(SUM(K112:K118),5)</f>
        <v>5727.58</v>
      </c>
      <c r="L119" s="3"/>
      <c r="M119" s="5">
        <f>ROUND(SUM(M112:M118),5)</f>
        <v>13450</v>
      </c>
    </row>
    <row r="120" spans="1:13" ht="15" thickBot="1" x14ac:dyDescent="0.4">
      <c r="A120" s="1"/>
      <c r="B120" s="1"/>
      <c r="C120" s="1"/>
      <c r="D120" s="1" t="s">
        <v>117</v>
      </c>
      <c r="E120" s="1"/>
      <c r="F120" s="1"/>
      <c r="G120" s="1"/>
      <c r="H120" s="1"/>
      <c r="I120" s="20">
        <f>ROUND(SUM(I40:I41)+I58+I61+I66+I102+I111+I119,5)</f>
        <v>74076.800000000003</v>
      </c>
      <c r="J120" s="3"/>
      <c r="K120" s="6">
        <f>ROUND(SUM(K40:K41)+K58+K61+K66+K102+K111+K119,5)</f>
        <v>64878.239999999998</v>
      </c>
      <c r="L120" s="3"/>
      <c r="M120" s="6">
        <f>ROUND(SUM(M40:M41)+M58+M61+M66+M102+M111+M119,5)</f>
        <v>129251.14</v>
      </c>
    </row>
    <row r="121" spans="1:13" x14ac:dyDescent="0.35">
      <c r="A121" s="1"/>
      <c r="B121" s="1" t="s">
        <v>118</v>
      </c>
      <c r="C121" s="1"/>
      <c r="D121" s="1"/>
      <c r="E121" s="1"/>
      <c r="F121" s="1"/>
      <c r="G121" s="1"/>
      <c r="H121" s="1"/>
      <c r="I121" s="17">
        <f>ROUND(I2+I39-I120,5)</f>
        <v>13763.53</v>
      </c>
      <c r="J121" s="3"/>
      <c r="K121" s="2">
        <f>ROUND(K2+K39-K120,5)</f>
        <v>-5286.22</v>
      </c>
      <c r="L121" s="3"/>
      <c r="M121" s="2">
        <f>ROUND(M2+M39-M120,5)</f>
        <v>-11707.14</v>
      </c>
    </row>
    <row r="122" spans="1:13" x14ac:dyDescent="0.35">
      <c r="A122" s="1"/>
      <c r="B122" s="1" t="s">
        <v>119</v>
      </c>
      <c r="C122" s="1"/>
      <c r="D122" s="1"/>
      <c r="E122" s="1"/>
      <c r="F122" s="1"/>
      <c r="G122" s="1"/>
      <c r="H122" s="1"/>
      <c r="I122" s="17"/>
      <c r="J122" s="3"/>
      <c r="K122" s="2"/>
      <c r="L122" s="3"/>
      <c r="M122" s="2"/>
    </row>
    <row r="123" spans="1:13" x14ac:dyDescent="0.35">
      <c r="A123" s="1"/>
      <c r="B123" s="1"/>
      <c r="C123" s="1" t="s">
        <v>120</v>
      </c>
      <c r="D123" s="1"/>
      <c r="E123" s="1"/>
      <c r="F123" s="1"/>
      <c r="G123" s="1"/>
      <c r="H123" s="1"/>
      <c r="I123" s="17"/>
      <c r="J123" s="3"/>
      <c r="K123" s="2"/>
      <c r="L123" s="3"/>
      <c r="M123" s="2"/>
    </row>
    <row r="124" spans="1:13" ht="15" thickBot="1" x14ac:dyDescent="0.4">
      <c r="A124" s="1"/>
      <c r="B124" s="1"/>
      <c r="C124" s="1"/>
      <c r="D124" s="1" t="s">
        <v>121</v>
      </c>
      <c r="E124" s="1"/>
      <c r="F124" s="1"/>
      <c r="G124" s="1"/>
      <c r="H124" s="1"/>
      <c r="I124" s="17">
        <v>524.99</v>
      </c>
      <c r="J124" s="3"/>
      <c r="K124" s="2"/>
      <c r="L124" s="3"/>
      <c r="M124" s="2"/>
    </row>
    <row r="125" spans="1:13" ht="15" thickBot="1" x14ac:dyDescent="0.4">
      <c r="A125" s="1"/>
      <c r="B125" s="1"/>
      <c r="C125" s="1" t="s">
        <v>122</v>
      </c>
      <c r="D125" s="1"/>
      <c r="E125" s="1"/>
      <c r="F125" s="1"/>
      <c r="G125" s="1"/>
      <c r="H125" s="1"/>
      <c r="I125" s="19">
        <f>ROUND(SUM(I123:I124),5)</f>
        <v>524.99</v>
      </c>
      <c r="J125" s="3"/>
      <c r="K125" s="2"/>
      <c r="L125" s="3"/>
      <c r="M125" s="2"/>
    </row>
    <row r="126" spans="1:13" ht="15" thickBot="1" x14ac:dyDescent="0.4">
      <c r="A126" s="1"/>
      <c r="B126" s="1" t="s">
        <v>123</v>
      </c>
      <c r="C126" s="1"/>
      <c r="D126" s="1"/>
      <c r="E126" s="1"/>
      <c r="F126" s="1"/>
      <c r="G126" s="1"/>
      <c r="H126" s="1"/>
      <c r="I126" s="19">
        <f>ROUND(I122-I125,5)</f>
        <v>-524.99</v>
      </c>
      <c r="J126" s="3"/>
      <c r="K126" s="2"/>
      <c r="L126" s="3"/>
      <c r="M126" s="2"/>
    </row>
    <row r="127" spans="1:13" s="8" customFormat="1" ht="11" thickBot="1" x14ac:dyDescent="0.3">
      <c r="A127" s="1" t="s">
        <v>124</v>
      </c>
      <c r="B127" s="1"/>
      <c r="C127" s="1"/>
      <c r="D127" s="1"/>
      <c r="E127" s="1"/>
      <c r="F127" s="1"/>
      <c r="G127" s="1"/>
      <c r="H127" s="1"/>
      <c r="I127" s="21">
        <f>ROUND(I121+I126,5)</f>
        <v>13238.54</v>
      </c>
      <c r="J127" s="1"/>
      <c r="K127" s="7">
        <f>ROUND(K121+K126,5)</f>
        <v>-5286.22</v>
      </c>
      <c r="L127" s="1"/>
      <c r="M127" s="7">
        <f>ROUND(M121+M126,5)</f>
        <v>-11707.14</v>
      </c>
    </row>
    <row r="128" spans="1:13" ht="25" customHeight="1" thickTop="1" x14ac:dyDescent="0.4">
      <c r="A128" s="26" t="s">
        <v>125</v>
      </c>
      <c r="B128" s="26"/>
      <c r="C128" s="26"/>
      <c r="D128" s="26"/>
      <c r="E128" s="26"/>
      <c r="F128" s="26"/>
      <c r="G128" s="26"/>
      <c r="H128" s="26"/>
      <c r="I128" s="26"/>
      <c r="J128" s="26"/>
      <c r="K128" s="26"/>
      <c r="L128" s="26"/>
      <c r="M128" s="26"/>
    </row>
    <row r="129" spans="1:15" ht="25" customHeight="1" x14ac:dyDescent="0.35">
      <c r="A129" s="28" t="s">
        <v>126</v>
      </c>
      <c r="B129" s="28"/>
      <c r="C129" s="28"/>
      <c r="D129" s="28"/>
      <c r="E129" s="28"/>
      <c r="F129" s="28"/>
      <c r="G129" s="28"/>
      <c r="H129" s="15">
        <v>70535.11</v>
      </c>
      <c r="I129" s="27"/>
      <c r="J129" s="27"/>
      <c r="K129" s="27"/>
      <c r="L129" s="27"/>
      <c r="M129" s="27"/>
      <c r="N129" s="27"/>
      <c r="O129" s="27"/>
    </row>
    <row r="130" spans="1:15" ht="25" customHeight="1" x14ac:dyDescent="0.35">
      <c r="A130" s="28" t="s">
        <v>127</v>
      </c>
      <c r="B130" s="28"/>
      <c r="C130" s="28"/>
      <c r="D130" s="28"/>
      <c r="E130" s="28"/>
      <c r="F130" s="28"/>
      <c r="G130" s="28"/>
      <c r="H130" s="15">
        <v>4524.6499999999996</v>
      </c>
      <c r="I130" s="27"/>
      <c r="J130" s="27"/>
      <c r="K130" s="27"/>
      <c r="L130" s="27"/>
      <c r="M130" s="27"/>
      <c r="N130" s="27"/>
      <c r="O130" s="27"/>
    </row>
    <row r="131" spans="1:15" ht="25" customHeight="1" x14ac:dyDescent="0.35">
      <c r="A131" s="28" t="s">
        <v>128</v>
      </c>
      <c r="B131" s="28"/>
      <c r="C131" s="28"/>
      <c r="D131" s="28"/>
      <c r="E131" s="28"/>
      <c r="F131" s="28"/>
      <c r="G131" s="28"/>
      <c r="H131" s="15">
        <v>27891.14</v>
      </c>
      <c r="I131" s="27"/>
      <c r="J131" s="27"/>
      <c r="K131" s="27"/>
      <c r="L131" s="27"/>
      <c r="M131" s="27"/>
      <c r="N131" s="27"/>
      <c r="O131" s="27"/>
    </row>
    <row r="132" spans="1:15" ht="25" customHeight="1" x14ac:dyDescent="0.35">
      <c r="A132" s="28" t="s">
        <v>130</v>
      </c>
      <c r="B132" s="28"/>
      <c r="C132" s="28"/>
      <c r="D132" s="28"/>
      <c r="E132" s="28"/>
      <c r="F132" s="28"/>
      <c r="G132" s="28"/>
      <c r="H132" s="15">
        <v>35887.18</v>
      </c>
      <c r="I132" s="29" t="s">
        <v>131</v>
      </c>
      <c r="J132" s="29"/>
      <c r="K132" s="29"/>
      <c r="L132" s="29"/>
      <c r="M132" s="29"/>
      <c r="N132" s="29"/>
      <c r="O132" s="29"/>
    </row>
    <row r="133" spans="1:15" ht="25" customHeight="1" x14ac:dyDescent="0.35">
      <c r="A133" s="28" t="s">
        <v>129</v>
      </c>
      <c r="B133" s="28"/>
      <c r="C133" s="28"/>
      <c r="D133" s="28"/>
      <c r="E133" s="28"/>
      <c r="F133" s="28"/>
      <c r="G133" s="28"/>
      <c r="H133" s="13" t="s">
        <v>133</v>
      </c>
      <c r="I133" s="27"/>
      <c r="J133" s="27"/>
      <c r="K133" s="27"/>
      <c r="L133" s="27"/>
      <c r="M133" s="27"/>
      <c r="N133" s="27"/>
      <c r="O133" s="27"/>
    </row>
    <row r="134" spans="1:15" ht="25" customHeight="1" x14ac:dyDescent="0.35">
      <c r="A134" s="28"/>
      <c r="B134" s="28"/>
      <c r="C134" s="28"/>
      <c r="D134" s="28"/>
      <c r="E134" s="28"/>
      <c r="F134" s="28"/>
      <c r="G134" s="28"/>
      <c r="H134" s="13"/>
      <c r="I134" s="27"/>
      <c r="J134" s="27"/>
      <c r="K134" s="27"/>
      <c r="L134" s="27"/>
      <c r="M134" s="27"/>
      <c r="N134" s="27"/>
      <c r="O134" s="27"/>
    </row>
    <row r="135" spans="1:15" ht="25" customHeight="1" x14ac:dyDescent="0.35">
      <c r="A135" s="25" t="s">
        <v>132</v>
      </c>
      <c r="B135" s="25"/>
      <c r="C135" s="25"/>
      <c r="D135" s="25"/>
      <c r="E135" s="25"/>
      <c r="F135" s="25"/>
      <c r="G135" s="25"/>
      <c r="H135" s="14"/>
      <c r="I135" s="27"/>
      <c r="J135" s="27"/>
      <c r="K135" s="27"/>
      <c r="L135" s="27"/>
      <c r="M135" s="27"/>
      <c r="N135" s="27"/>
      <c r="O135" s="27"/>
    </row>
    <row r="136" spans="1:15" ht="25" customHeight="1" x14ac:dyDescent="0.35">
      <c r="A136" s="30" t="s">
        <v>134</v>
      </c>
      <c r="B136" s="30"/>
      <c r="C136" s="30"/>
      <c r="D136" s="30"/>
      <c r="E136" s="30"/>
      <c r="F136" s="30"/>
      <c r="G136" s="30"/>
      <c r="H136" s="30"/>
      <c r="I136" s="27"/>
      <c r="J136" s="27"/>
      <c r="K136" s="27"/>
      <c r="L136" s="27"/>
      <c r="M136" s="27"/>
      <c r="N136" s="27"/>
      <c r="O136" s="27"/>
    </row>
    <row r="137" spans="1:15" ht="25" customHeight="1" x14ac:dyDescent="0.35">
      <c r="A137" s="30"/>
      <c r="B137" s="30"/>
      <c r="C137" s="30"/>
      <c r="D137" s="30"/>
      <c r="E137" s="30"/>
      <c r="F137" s="30"/>
      <c r="G137" s="30"/>
      <c r="H137" s="30"/>
      <c r="I137" s="27"/>
      <c r="J137" s="27"/>
      <c r="K137" s="27"/>
      <c r="L137" s="27"/>
      <c r="M137" s="27"/>
      <c r="N137" s="27"/>
      <c r="O137" s="27"/>
    </row>
    <row r="138" spans="1:15" ht="25" customHeight="1" x14ac:dyDescent="0.35">
      <c r="A138" s="30"/>
      <c r="B138" s="30"/>
      <c r="C138" s="30"/>
      <c r="D138" s="30"/>
      <c r="E138" s="30"/>
      <c r="F138" s="30"/>
      <c r="G138" s="30"/>
      <c r="H138" s="30"/>
      <c r="I138" s="27"/>
      <c r="J138" s="27"/>
      <c r="K138" s="27"/>
      <c r="L138" s="27"/>
      <c r="M138" s="27"/>
      <c r="N138" s="27"/>
      <c r="O138" s="27"/>
    </row>
    <row r="139" spans="1:15" ht="25" customHeight="1" x14ac:dyDescent="0.35">
      <c r="A139" s="30"/>
      <c r="B139" s="30"/>
      <c r="C139" s="30"/>
      <c r="D139" s="30"/>
      <c r="E139" s="30"/>
      <c r="F139" s="30"/>
      <c r="G139" s="30"/>
      <c r="H139" s="30"/>
      <c r="I139" s="27"/>
      <c r="J139" s="27"/>
      <c r="K139" s="27"/>
      <c r="L139" s="27"/>
      <c r="M139" s="27"/>
      <c r="N139" s="27"/>
      <c r="O139" s="27"/>
    </row>
    <row r="140" spans="1:15" ht="15" customHeight="1" x14ac:dyDescent="0.35">
      <c r="A140" s="30"/>
      <c r="B140" s="30"/>
      <c r="C140" s="30"/>
      <c r="D140" s="30"/>
      <c r="E140" s="30"/>
      <c r="F140" s="30"/>
      <c r="G140" s="30"/>
      <c r="H140" s="30"/>
      <c r="I140" s="27"/>
      <c r="J140" s="27"/>
      <c r="K140" s="27"/>
      <c r="L140" s="27"/>
      <c r="M140" s="27"/>
      <c r="N140" s="27"/>
      <c r="O140" s="27"/>
    </row>
    <row r="141" spans="1:15" ht="15" customHeight="1" x14ac:dyDescent="0.35">
      <c r="A141" s="30"/>
      <c r="B141" s="30"/>
      <c r="C141" s="30"/>
      <c r="D141" s="30"/>
      <c r="E141" s="30"/>
      <c r="F141" s="30"/>
      <c r="G141" s="30"/>
      <c r="H141" s="30"/>
      <c r="I141" s="27"/>
      <c r="J141" s="27"/>
      <c r="K141" s="27"/>
      <c r="L141" s="27"/>
      <c r="M141" s="27"/>
      <c r="N141" s="27"/>
      <c r="O141" s="27"/>
    </row>
    <row r="142" spans="1:15" ht="15" customHeight="1" x14ac:dyDescent="0.35">
      <c r="A142" s="30"/>
      <c r="B142" s="30"/>
      <c r="C142" s="30"/>
      <c r="D142" s="30"/>
      <c r="E142" s="30"/>
      <c r="F142" s="30"/>
      <c r="G142" s="30"/>
      <c r="H142" s="30"/>
      <c r="I142" s="27"/>
      <c r="J142" s="27"/>
      <c r="K142" s="27"/>
      <c r="L142" s="27"/>
      <c r="M142" s="27"/>
      <c r="N142" s="27"/>
      <c r="O142" s="27"/>
    </row>
    <row r="143" spans="1:15" ht="15" customHeight="1" x14ac:dyDescent="0.35">
      <c r="A143" s="30"/>
      <c r="B143" s="30"/>
      <c r="C143" s="30"/>
      <c r="D143" s="30"/>
      <c r="E143" s="30"/>
      <c r="F143" s="30"/>
      <c r="G143" s="30"/>
      <c r="H143" s="30"/>
      <c r="I143" s="27"/>
      <c r="J143" s="27"/>
      <c r="K143" s="27"/>
      <c r="L143" s="27"/>
      <c r="M143" s="27"/>
      <c r="N143" s="27"/>
      <c r="O143" s="27"/>
    </row>
    <row r="144" spans="1:15" ht="15" customHeight="1" x14ac:dyDescent="0.35">
      <c r="A144" s="30"/>
      <c r="B144" s="30"/>
      <c r="C144" s="30"/>
      <c r="D144" s="30"/>
      <c r="E144" s="30"/>
      <c r="F144" s="30"/>
      <c r="G144" s="30"/>
      <c r="H144" s="30"/>
      <c r="I144" s="27"/>
      <c r="J144" s="27"/>
      <c r="K144" s="27"/>
      <c r="L144" s="27"/>
      <c r="M144" s="27"/>
      <c r="N144" s="27"/>
      <c r="O144" s="27"/>
    </row>
    <row r="145" spans="1:15" ht="15" customHeight="1" x14ac:dyDescent="0.35">
      <c r="A145" s="30"/>
      <c r="B145" s="30"/>
      <c r="C145" s="30"/>
      <c r="D145" s="30"/>
      <c r="E145" s="30"/>
      <c r="F145" s="30"/>
      <c r="G145" s="30"/>
      <c r="H145" s="30"/>
      <c r="I145" s="27"/>
      <c r="J145" s="27"/>
      <c r="K145" s="27"/>
      <c r="L145" s="27"/>
      <c r="M145" s="27"/>
      <c r="N145" s="27"/>
      <c r="O145" s="27"/>
    </row>
    <row r="146" spans="1:15" ht="15" customHeight="1" x14ac:dyDescent="0.35">
      <c r="A146" s="30"/>
      <c r="B146" s="30"/>
      <c r="C146" s="30"/>
      <c r="D146" s="30"/>
      <c r="E146" s="30"/>
      <c r="F146" s="30"/>
      <c r="G146" s="30"/>
      <c r="H146" s="30"/>
      <c r="I146" s="27"/>
      <c r="J146" s="27"/>
      <c r="K146" s="27"/>
      <c r="L146" s="27"/>
      <c r="M146" s="27"/>
      <c r="N146" s="27"/>
      <c r="O146" s="27"/>
    </row>
    <row r="147" spans="1:15" ht="15" customHeight="1" x14ac:dyDescent="0.35">
      <c r="A147" s="23"/>
      <c r="B147" s="23"/>
      <c r="C147" s="23"/>
      <c r="D147" s="23"/>
      <c r="E147" s="23"/>
      <c r="F147" s="23"/>
      <c r="G147" s="23"/>
      <c r="H147" s="24"/>
    </row>
    <row r="148" spans="1:15" ht="15" customHeight="1" x14ac:dyDescent="0.35">
      <c r="A148" s="23"/>
      <c r="B148" s="23"/>
      <c r="C148" s="23"/>
      <c r="D148" s="23"/>
      <c r="E148" s="23"/>
      <c r="F148" s="23"/>
      <c r="G148" s="23"/>
      <c r="H148" s="24"/>
    </row>
    <row r="149" spans="1:15" ht="15" customHeight="1" x14ac:dyDescent="0.35">
      <c r="A149" s="23"/>
      <c r="B149" s="23"/>
      <c r="C149" s="23"/>
      <c r="D149" s="23"/>
      <c r="E149" s="23"/>
      <c r="F149" s="23"/>
      <c r="G149" s="23"/>
      <c r="H149" s="24"/>
    </row>
    <row r="150" spans="1:15" ht="15" customHeight="1" x14ac:dyDescent="0.35">
      <c r="A150" s="23"/>
      <c r="B150" s="23"/>
      <c r="C150" s="23"/>
      <c r="D150" s="23"/>
      <c r="E150" s="23"/>
      <c r="F150" s="23"/>
      <c r="G150" s="23"/>
      <c r="H150" s="24"/>
    </row>
    <row r="151" spans="1:15" ht="15" customHeight="1" x14ac:dyDescent="0.35">
      <c r="A151" s="23"/>
      <c r="B151" s="23"/>
      <c r="C151" s="23"/>
      <c r="D151" s="23"/>
      <c r="E151" s="23"/>
      <c r="F151" s="23"/>
      <c r="G151" s="23"/>
      <c r="H151" s="24"/>
    </row>
  </sheetData>
  <mergeCells count="16">
    <mergeCell ref="A134:G134"/>
    <mergeCell ref="A135:G135"/>
    <mergeCell ref="A128:M128"/>
    <mergeCell ref="I129:O129"/>
    <mergeCell ref="I130:O130"/>
    <mergeCell ref="I131:O131"/>
    <mergeCell ref="I135:O146"/>
    <mergeCell ref="A129:G129"/>
    <mergeCell ref="A130:G130"/>
    <mergeCell ref="A131:G131"/>
    <mergeCell ref="A132:G132"/>
    <mergeCell ref="A133:G133"/>
    <mergeCell ref="I132:O132"/>
    <mergeCell ref="I133:O133"/>
    <mergeCell ref="I134:O134"/>
    <mergeCell ref="A136:H146"/>
  </mergeCells>
  <printOptions gridLines="1"/>
  <pageMargins left="0.2" right="0.2" top="0.75" bottom="0.5" header="0.1" footer="0.3"/>
  <pageSetup scale="90" orientation="landscape" horizontalDpi="0" verticalDpi="0" r:id="rId1"/>
  <headerFooter>
    <oddHeader>&amp;L&amp;"Arial,Bold"&amp;8 7:37 PM
&amp;"Arial,Bold"&amp;8 01/13/23
&amp;"Arial,Bold"&amp;8 Accrual Basis&amp;C&amp;"Arial,Bold"&amp;12 Prince of Peace Lutheran Church
&amp;"Arial,Bold"&amp;14 Profit &amp;&amp; Loss Budget Performance
&amp;"Arial,Bold"&amp;10 July through December 2022</oddHeader>
    <oddFooter>&amp;R&amp;"Arial,Bold"&amp;8 Page &amp;P of &amp;N</oddFooter>
  </headerFooter>
  <rowBreaks count="3" manualBreakCount="3">
    <brk id="39" max="16383" man="1"/>
    <brk id="111" max="16383" man="1"/>
    <brk id="127" max="16383" man="1"/>
  </rowBreaks>
  <drawing r:id="rId2"/>
  <legacyDrawing r:id="rId3"/>
  <controls>
    <mc:AlternateContent xmlns:mc="http://schemas.openxmlformats.org/markup-compatibility/2006">
      <mc:Choice Requires="x14">
        <control shapeId="1025" r:id="rId4" name="FILTER">
          <controlPr defaultSize="0" autoLine="0" r:id="rId5">
            <anchor moveWithCells="1">
              <from>
                <xdr:col>0</xdr:col>
                <xdr:colOff>0</xdr:colOff>
                <xdr:row>0</xdr:row>
                <xdr:rowOff>0</xdr:rowOff>
              </from>
              <to>
                <xdr:col>4</xdr:col>
                <xdr:colOff>76200</xdr:colOff>
                <xdr:row>1</xdr:row>
                <xdr:rowOff>31750</xdr:rowOff>
              </to>
            </anchor>
          </controlPr>
        </control>
      </mc:Choice>
      <mc:Fallback>
        <control shapeId="1025" r:id="rId4" name="FILTER"/>
      </mc:Fallback>
    </mc:AlternateContent>
    <mc:AlternateContent xmlns:mc="http://schemas.openxmlformats.org/markup-compatibility/2006">
      <mc:Choice Requires="x14">
        <control shapeId="1026" r:id="rId6" name="HEADER">
          <controlPr defaultSize="0" autoLine="0" r:id="rId7">
            <anchor moveWithCells="1">
              <from>
                <xdr:col>0</xdr:col>
                <xdr:colOff>0</xdr:colOff>
                <xdr:row>0</xdr:row>
                <xdr:rowOff>0</xdr:rowOff>
              </from>
              <to>
                <xdr:col>4</xdr:col>
                <xdr:colOff>76200</xdr:colOff>
                <xdr:row>1</xdr:row>
                <xdr:rowOff>31750</xdr:rowOff>
              </to>
            </anchor>
          </controlPr>
        </control>
      </mc:Choice>
      <mc:Fallback>
        <control shapeId="1026"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Franz</dc:creator>
  <cp:lastModifiedBy>Ann Davison</cp:lastModifiedBy>
  <cp:lastPrinted>2023-01-16T00:14:19Z</cp:lastPrinted>
  <dcterms:created xsi:type="dcterms:W3CDTF">2023-01-14T00:37:08Z</dcterms:created>
  <dcterms:modified xsi:type="dcterms:W3CDTF">2023-02-06T01:19:37Z</dcterms:modified>
</cp:coreProperties>
</file>